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4 кв+ рік 2023\Льодовий\22.02.2024\"/>
    </mc:Choice>
  </mc:AlternateContent>
  <bookViews>
    <workbookView xWindow="0" yWindow="0" windowWidth="28800" windowHeight="12435" tabRatio="956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21" i="2" l="1"/>
  <c r="B8" i="21"/>
  <c r="F13" i="18"/>
  <c r="F78" i="2"/>
  <c r="D78" i="2"/>
  <c r="D76" i="2"/>
  <c r="E78" i="2" l="1"/>
  <c r="D21" i="2" l="1"/>
  <c r="C52" i="2"/>
  <c r="C44" i="2"/>
  <c r="E51" i="20"/>
  <c r="E8" i="21"/>
  <c r="E13" i="18"/>
  <c r="D13" i="18"/>
  <c r="C13" i="18"/>
  <c r="E7" i="18"/>
  <c r="D7" i="18"/>
  <c r="F7" i="18"/>
  <c r="C7" i="18"/>
  <c r="D88" i="2"/>
  <c r="E19" i="18" l="1"/>
  <c r="E37" i="20" s="1"/>
  <c r="D19" i="18"/>
  <c r="F19" i="18"/>
  <c r="C19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G41" i="18" s="1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3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F36" i="20"/>
  <c r="E36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16" i="20"/>
  <c r="D44" i="2"/>
  <c r="D17" i="20" s="1"/>
  <c r="D51" i="20"/>
  <c r="D41" i="20"/>
  <c r="D35" i="20"/>
  <c r="D36" i="20"/>
  <c r="D68" i="18"/>
  <c r="D37" i="20" s="1"/>
  <c r="D28" i="20"/>
  <c r="D29" i="20"/>
  <c r="D30" i="20"/>
  <c r="D32" i="20"/>
  <c r="D13" i="20"/>
  <c r="D18" i="20"/>
  <c r="D20" i="20"/>
  <c r="D21" i="20"/>
  <c r="D23" i="20"/>
  <c r="D25" i="20"/>
  <c r="G14" i="3"/>
  <c r="D8" i="3"/>
  <c r="D39" i="20"/>
  <c r="D25" i="19"/>
  <c r="D20" i="19" s="1"/>
  <c r="H19" i="2"/>
  <c r="H7" i="2"/>
  <c r="E8" i="2"/>
  <c r="D8" i="2"/>
  <c r="G25" i="18"/>
  <c r="G26" i="18"/>
  <c r="G27" i="18"/>
  <c r="G28" i="18"/>
  <c r="G8" i="18"/>
  <c r="G9" i="18"/>
  <c r="G10" i="18"/>
  <c r="G11" i="18"/>
  <c r="G12" i="18"/>
  <c r="C8" i="2"/>
  <c r="C14" i="20" s="1"/>
  <c r="C21" i="2"/>
  <c r="C16" i="20" s="1"/>
  <c r="G78" i="2"/>
  <c r="C41" i="18"/>
  <c r="C68" i="18"/>
  <c r="C17" i="20"/>
  <c r="C18" i="20"/>
  <c r="E21" i="2"/>
  <c r="E16" i="20" s="1"/>
  <c r="E44" i="2"/>
  <c r="E17" i="20" s="1"/>
  <c r="E52" i="2"/>
  <c r="F8" i="2"/>
  <c r="F16" i="20"/>
  <c r="F44" i="2"/>
  <c r="H44" i="2" s="1"/>
  <c r="F52" i="2"/>
  <c r="G52" i="2" s="1"/>
  <c r="G7" i="18"/>
  <c r="G13" i="18"/>
  <c r="L46" i="10"/>
  <c r="L45" i="10"/>
  <c r="L44" i="10"/>
  <c r="L43" i="10"/>
  <c r="L47" i="10"/>
  <c r="C8" i="21"/>
  <c r="C10" i="21" s="1"/>
  <c r="D8" i="21"/>
  <c r="F8" i="21"/>
  <c r="E25" i="19"/>
  <c r="E20" i="19" s="1"/>
  <c r="F25" i="19"/>
  <c r="F20" i="19" s="1"/>
  <c r="C25" i="19"/>
  <c r="C20" i="19" s="1"/>
  <c r="F25" i="20"/>
  <c r="E25" i="20"/>
  <c r="C25" i="20"/>
  <c r="E31" i="19"/>
  <c r="E33" i="20" s="1"/>
  <c r="C31" i="19"/>
  <c r="C33" i="20" s="1"/>
  <c r="F18" i="20"/>
  <c r="N10" i="9"/>
  <c r="N9" i="9"/>
  <c r="AD50" i="9"/>
  <c r="AE50" i="9" s="1"/>
  <c r="AD49" i="9"/>
  <c r="AD48" i="9"/>
  <c r="AE48" i="9" s="1"/>
  <c r="AD47" i="9"/>
  <c r="AD46" i="9"/>
  <c r="AC50" i="9"/>
  <c r="AC49" i="9"/>
  <c r="AE49" i="9" s="1"/>
  <c r="AC48" i="9"/>
  <c r="AC47" i="9"/>
  <c r="AD39" i="9"/>
  <c r="AC39" i="9"/>
  <c r="AC46" i="9"/>
  <c r="W39" i="9"/>
  <c r="Y39" i="9" s="1"/>
  <c r="U39" i="9"/>
  <c r="O39" i="9"/>
  <c r="M39" i="9"/>
  <c r="Q39" i="9"/>
  <c r="W51" i="9"/>
  <c r="U51" i="9"/>
  <c r="Y50" i="9"/>
  <c r="Y49" i="9"/>
  <c r="Y48" i="9"/>
  <c r="Y47" i="9"/>
  <c r="Y46" i="9"/>
  <c r="O51" i="9"/>
  <c r="M51" i="9"/>
  <c r="Q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6" i="20"/>
  <c r="C35" i="20"/>
  <c r="G37" i="20"/>
  <c r="G36" i="20"/>
  <c r="G35" i="20"/>
  <c r="B20" i="20"/>
  <c r="C76" i="2"/>
  <c r="C20" i="20" s="1"/>
  <c r="E76" i="2"/>
  <c r="E20" i="20" s="1"/>
  <c r="F76" i="2"/>
  <c r="F20" i="20" s="1"/>
  <c r="G54" i="20"/>
  <c r="G53" i="20"/>
  <c r="G52" i="20"/>
  <c r="F51" i="20"/>
  <c r="G51" i="20" s="1"/>
  <c r="G50" i="20"/>
  <c r="G49" i="20"/>
  <c r="G48" i="20"/>
  <c r="G47" i="20"/>
  <c r="G46" i="20"/>
  <c r="G45" i="20"/>
  <c r="F41" i="20"/>
  <c r="G41" i="20" s="1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H28" i="20" s="1"/>
  <c r="E28" i="20"/>
  <c r="C28" i="20"/>
  <c r="B28" i="20"/>
  <c r="B24" i="20"/>
  <c r="F23" i="20"/>
  <c r="E23" i="20"/>
  <c r="C23" i="20"/>
  <c r="B23" i="20"/>
  <c r="B22" i="20"/>
  <c r="F77" i="2"/>
  <c r="H77" i="2" s="1"/>
  <c r="E77" i="2"/>
  <c r="E21" i="20" s="1"/>
  <c r="C77" i="2"/>
  <c r="C21" i="20" s="1"/>
  <c r="B21" i="20"/>
  <c r="B19" i="20"/>
  <c r="B18" i="20"/>
  <c r="F17" i="20"/>
  <c r="B17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F39" i="20" s="1"/>
  <c r="E8" i="3"/>
  <c r="E39" i="20" s="1"/>
  <c r="G21" i="19"/>
  <c r="F88" i="2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8" i="3"/>
  <c r="C39" i="20" s="1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N13" i="9"/>
  <c r="E31" i="20"/>
  <c r="G8" i="3"/>
  <c r="F37" i="20"/>
  <c r="H68" i="18"/>
  <c r="N65" i="9" l="1"/>
  <c r="AC26" i="9"/>
  <c r="H52" i="2"/>
  <c r="E75" i="2"/>
  <c r="G68" i="18"/>
  <c r="H41" i="18"/>
  <c r="C17" i="2"/>
  <c r="C58" i="2" s="1"/>
  <c r="C67" i="2" s="1"/>
  <c r="AE39" i="9"/>
  <c r="Y51" i="9"/>
  <c r="AE46" i="9"/>
  <c r="AE47" i="9"/>
  <c r="H25" i="20"/>
  <c r="D79" i="2"/>
  <c r="D17" i="2"/>
  <c r="D58" i="2" s="1"/>
  <c r="D67" i="2" s="1"/>
  <c r="D70" i="2" s="1"/>
  <c r="E79" i="2"/>
  <c r="G25" i="20"/>
  <c r="F17" i="2"/>
  <c r="F58" i="2" s="1"/>
  <c r="F67" i="2" s="1"/>
  <c r="F79" i="2"/>
  <c r="H41" i="20"/>
  <c r="G32" i="20"/>
  <c r="D10" i="21"/>
  <c r="E10" i="21" s="1"/>
  <c r="F10" i="21" s="1"/>
  <c r="H36" i="20"/>
  <c r="G19" i="18"/>
  <c r="G73" i="18" s="1"/>
  <c r="H37" i="20"/>
  <c r="H19" i="18"/>
  <c r="D14" i="20"/>
  <c r="H13" i="20"/>
  <c r="C73" i="18"/>
  <c r="C37" i="20" s="1"/>
  <c r="G88" i="2"/>
  <c r="H35" i="20"/>
  <c r="H88" i="2"/>
  <c r="E14" i="20"/>
  <c r="E17" i="2"/>
  <c r="E58" i="2" s="1"/>
  <c r="G8" i="2"/>
  <c r="H78" i="2"/>
  <c r="H16" i="20"/>
  <c r="G16" i="20"/>
  <c r="G21" i="2"/>
  <c r="H21" i="2"/>
  <c r="C19" i="20"/>
  <c r="D31" i="20"/>
  <c r="D31" i="19"/>
  <c r="D33" i="20" s="1"/>
  <c r="H20" i="19"/>
  <c r="G20" i="19"/>
  <c r="F31" i="20"/>
  <c r="F31" i="19"/>
  <c r="G39" i="20"/>
  <c r="H17" i="20"/>
  <c r="G20" i="20"/>
  <c r="H8" i="2"/>
  <c r="G44" i="2"/>
  <c r="AD51" i="9"/>
  <c r="E18" i="20"/>
  <c r="G18" i="20" s="1"/>
  <c r="G17" i="20"/>
  <c r="C31" i="20"/>
  <c r="G76" i="2"/>
  <c r="H76" i="2"/>
  <c r="H32" i="20"/>
  <c r="H8" i="3"/>
  <c r="G23" i="20"/>
  <c r="G30" i="20"/>
  <c r="H51" i="20"/>
  <c r="F21" i="20"/>
  <c r="G21" i="20" s="1"/>
  <c r="G77" i="2"/>
  <c r="AC51" i="9"/>
  <c r="G25" i="19"/>
  <c r="F14" i="20"/>
  <c r="H73" i="18"/>
  <c r="H25" i="19"/>
  <c r="G29" i="20"/>
  <c r="H30" i="20"/>
  <c r="H21" i="20"/>
  <c r="G28" i="20"/>
  <c r="G13" i="20"/>
  <c r="H29" i="20"/>
  <c r="H23" i="20"/>
  <c r="H39" i="20"/>
  <c r="H20" i="20"/>
  <c r="C15" i="20" l="1"/>
  <c r="AE51" i="9"/>
  <c r="G79" i="2"/>
  <c r="H79" i="2"/>
  <c r="H75" i="2"/>
  <c r="H18" i="20"/>
  <c r="H31" i="20"/>
  <c r="G31" i="20"/>
  <c r="G75" i="2"/>
  <c r="C22" i="20"/>
  <c r="C70" i="2"/>
  <c r="H31" i="19"/>
  <c r="F33" i="20"/>
  <c r="G31" i="19"/>
  <c r="F15" i="20"/>
  <c r="H17" i="2"/>
  <c r="G17" i="2"/>
  <c r="D15" i="20"/>
  <c r="E67" i="2"/>
  <c r="E15" i="20"/>
  <c r="H14" i="20"/>
  <c r="G14" i="20"/>
  <c r="D19" i="20" l="1"/>
  <c r="E19" i="20"/>
  <c r="C14" i="19"/>
  <c r="C24" i="20"/>
  <c r="G33" i="20"/>
  <c r="H33" i="20"/>
  <c r="G58" i="2"/>
  <c r="F70" i="2"/>
  <c r="H58" i="2"/>
  <c r="F19" i="20"/>
  <c r="G15" i="20"/>
  <c r="H15" i="20"/>
  <c r="D22" i="20" l="1"/>
  <c r="E70" i="2"/>
  <c r="E14" i="19" s="1"/>
  <c r="E22" i="20"/>
  <c r="F22" i="20"/>
  <c r="H67" i="2"/>
  <c r="G67" i="2"/>
  <c r="G19" i="20"/>
  <c r="H19" i="20"/>
  <c r="D14" i="19" l="1"/>
  <c r="D24" i="20"/>
  <c r="H22" i="20"/>
  <c r="G22" i="20"/>
  <c r="E24" i="20"/>
  <c r="F24" i="20"/>
  <c r="H70" i="2"/>
  <c r="G70" i="2"/>
  <c r="H14" i="19" l="1"/>
  <c r="G14" i="19"/>
  <c r="G24" i="20"/>
  <c r="H24" i="20"/>
</calcChain>
</file>

<file path=xl/sharedStrings.xml><?xml version="1.0" encoding="utf-8"?>
<sst xmlns="http://schemas.openxmlformats.org/spreadsheetml/2006/main" count="980" uniqueCount="534">
  <si>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</si>
  <si>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</si>
  <si>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</si>
  <si>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</si>
  <si>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</si>
  <si>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</si>
  <si>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</si>
  <si>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</si>
  <si>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</si>
  <si>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</si>
  <si>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</si>
  <si>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</si>
  <si>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</si>
  <si>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</si>
  <si>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</si>
  <si>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</si>
  <si>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</si>
  <si>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</si>
  <si>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</si>
  <si>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</si>
  <si>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</si>
  <si>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</si>
  <si>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</si>
  <si>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</si>
  <si>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</si>
  <si>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</si>
  <si>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</si>
  <si>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</si>
  <si>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</si>
  <si>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</si>
  <si>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</si>
  <si>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</si>
  <si>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</si>
  <si>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</si>
  <si>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</si>
  <si>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</si>
  <si>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</si>
  <si>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</si>
  <si>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</si>
  <si>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</si>
  <si>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</si>
  <si>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</si>
  <si>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</si>
  <si>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</si>
  <si>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</si>
  <si>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</si>
  <si>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</si>
  <si>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</si>
  <si>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</si>
  <si>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</si>
  <si>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</si>
  <si>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</si>
  <si>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</si>
  <si>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</si>
  <si>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</si>
  <si>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</si>
  <si>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</si>
  <si>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</si>
  <si>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</si>
  <si>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</si>
  <si>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</si>
  <si>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</si>
  <si>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</si>
  <si>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</si>
  <si>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</si>
  <si>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</si>
  <si>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</si>
  <si>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</si>
  <si>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</si>
  <si>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</si>
  <si>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</si>
  <si>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</si>
  <si>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</si>
  <si>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</si>
  <si>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</si>
  <si>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</si>
  <si>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</si>
  <si>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</si>
  <si>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</si>
  <si>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</si>
  <si>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</si>
  <si>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</si>
  <si>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</si>
  <si>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</si>
  <si>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</si>
  <si>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</si>
  <si>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</si>
  <si>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</si>
  <si>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</si>
  <si>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</si>
  <si>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</si>
  <si>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</si>
  <si>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</si>
  <si>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</si>
  <si>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</si>
  <si>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</si>
  <si>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</si>
  <si>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</si>
  <si>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</si>
  <si>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</si>
  <si>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</si>
  <si>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</si>
  <si>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</si>
  <si>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</si>
  <si>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</si>
  <si>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</si>
  <si>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</si>
  <si>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</si>
  <si>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</si>
  <si>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</si>
  <si>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</si>
  <si>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</si>
  <si>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</si>
  <si>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</si>
  <si>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</si>
  <si>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</si>
  <si>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</si>
  <si>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</si>
  <si>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</si>
  <si>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</si>
  <si>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</si>
  <si>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</si>
  <si>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</si>
  <si>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</si>
  <si>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</si>
  <si>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</si>
  <si>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</si>
  <si>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</si>
  <si>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</si>
  <si>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</si>
  <si>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</si>
  <si>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</si>
  <si>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</si>
  <si>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</si>
  <si>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</si>
  <si>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</si>
  <si>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</si>
  <si>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</si>
  <si>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</si>
  <si>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</si>
  <si>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</si>
  <si>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</si>
  <si>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</si>
  <si>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</si>
  <si>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</si>
  <si>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</si>
  <si>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</si>
  <si>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</si>
  <si>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</si>
  <si>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</si>
  <si>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</si>
  <si>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</si>
  <si>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</si>
  <si>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</si>
  <si>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</si>
  <si>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</si>
  <si>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</si>
  <si>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</si>
  <si>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</si>
  <si>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</si>
  <si>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</si>
  <si>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</si>
  <si>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</si>
  <si>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</si>
  <si>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</si>
  <si>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</si>
  <si>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</si>
  <si>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</si>
  <si>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</si>
  <si>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</si>
  <si>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</si>
  <si>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</si>
  <si>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</si>
  <si>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</si>
  <si>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</si>
  <si>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</si>
  <si>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</si>
  <si>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</si>
  <si>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</si>
  <si>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</si>
  <si>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</si>
  <si>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</si>
  <si>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</si>
  <si>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</si>
  <si>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</si>
  <si>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</si>
  <si>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</si>
  <si>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</si>
  <si>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</si>
  <si>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</si>
  <si>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</si>
  <si>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</si>
  <si>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</si>
  <si>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</si>
  <si>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</si>
  <si>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</si>
  <si>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</si>
  <si>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</si>
  <si>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</si>
  <si>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</si>
  <si>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</si>
  <si>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</si>
  <si>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</si>
  <si>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</si>
  <si>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</si>
  <si>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</si>
  <si>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</si>
  <si>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</si>
  <si>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</si>
  <si>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</si>
  <si>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</si>
  <si>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</si>
  <si>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</si>
  <si>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</si>
  <si>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</si>
  <si>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</si>
  <si>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</si>
  <si>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</si>
  <si>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</si>
  <si>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</si>
  <si>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</si>
  <si>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</si>
  <si>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</si>
  <si>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</si>
  <si>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</si>
  <si>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</si>
  <si>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</si>
  <si>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</si>
  <si>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</si>
  <si>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</si>
  <si>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</si>
  <si>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</si>
  <si>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</si>
  <si>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</si>
  <si>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</si>
  <si>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</si>
  <si>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</si>
  <si>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</si>
  <si>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</si>
  <si>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</si>
  <si>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</si>
  <si>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</si>
  <si>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</si>
  <si>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</si>
  <si>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</si>
  <si>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</si>
  <si>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</si>
  <si>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</si>
  <si>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</si>
  <si>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</si>
  <si>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</si>
  <si>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</si>
  <si>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</si>
  <si>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</si>
  <si>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</si>
  <si>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</si>
  <si>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</si>
  <si>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</si>
  <si>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</si>
  <si>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</si>
  <si>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</si>
  <si>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</si>
  <si>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</si>
  <si>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</si>
  <si>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</si>
  <si>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</si>
  <si>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</si>
  <si>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</si>
  <si>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</si>
  <si>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</si>
  <si>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</si>
  <si>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</si>
  <si>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</si>
  <si>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</si>
  <si>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</si>
  <si>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</si>
  <si>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</si>
  <si>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</si>
  <si>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</si>
  <si>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</si>
  <si>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</si>
  <si>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</si>
  <si>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</si>
  <si>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</si>
  <si>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</si>
  <si>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</si>
  <si>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</si>
  <si>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</si>
  <si>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</si>
  <si>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</si>
  <si>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</si>
  <si>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</si>
  <si>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</si>
  <si>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</si>
  <si>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</si>
  <si>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</si>
  <si>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</si>
  <si>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</si>
  <si>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</si>
  <si>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</si>
  <si>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</si>
  <si>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</si>
  <si>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</si>
  <si>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</si>
  <si>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</si>
  <si>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</si>
  <si>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</si>
  <si>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</si>
  <si>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</si>
  <si>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</si>
  <si>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</si>
  <si>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</si>
  <si>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</si>
  <si>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</si>
  <si>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</si>
  <si>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</si>
  <si>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</si>
  <si>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</si>
  <si>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</si>
  <si>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</si>
  <si>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</si>
  <si>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</si>
  <si>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</si>
  <si>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</si>
  <si>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</si>
  <si>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</si>
  <si>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</si>
  <si>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</si>
  <si>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</si>
  <si>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</si>
  <si>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</si>
  <si>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</si>
  <si>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</si>
  <si>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</si>
  <si>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</si>
  <si>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</si>
  <si>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</si>
  <si>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</si>
  <si>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</si>
  <si>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</si>
  <si>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</si>
  <si>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</si>
  <si>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</si>
  <si>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</si>
  <si>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</si>
  <si>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</si>
  <si>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</si>
  <si>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</si>
  <si>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</si>
  <si>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</si>
  <si>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</si>
  <si>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</si>
  <si>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</si>
  <si>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</si>
  <si>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</si>
  <si>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</si>
  <si>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</si>
  <si>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</si>
  <si>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</si>
  <si>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</si>
  <si>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</si>
  <si>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</si>
  <si>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</si>
  <si>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</si>
  <si>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</si>
  <si>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</si>
  <si>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</si>
  <si>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</si>
  <si>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</si>
  <si>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</si>
  <si>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</si>
  <si>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</si>
  <si>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</si>
  <si>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</si>
  <si>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</si>
  <si>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</si>
  <si>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</si>
  <si>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</si>
  <si>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</si>
  <si>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</si>
  <si>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</si>
  <si>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</si>
  <si>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</si>
  <si>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</si>
  <si>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</si>
  <si>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</si>
  <si>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</si>
  <si>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</si>
  <si>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</si>
  <si>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</si>
  <si>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</si>
  <si>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</si>
  <si>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</si>
  <si>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</si>
  <si>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</si>
  <si>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</si>
  <si>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</si>
  <si>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</si>
  <si>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</si>
  <si>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</si>
  <si>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</si>
  <si>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</si>
  <si>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</si>
  <si>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</si>
  <si>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</si>
  <si>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</si>
  <si>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</si>
  <si>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</si>
  <si>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</si>
  <si>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</si>
  <si>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</si>
  <si>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</si>
  <si>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</si>
  <si>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</si>
  <si>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</si>
  <si>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</si>
  <si>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</si>
  <si>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</si>
  <si>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</si>
  <si>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</si>
  <si>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</si>
  <si>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</si>
  <si>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</si>
  <si>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</si>
  <si>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</si>
  <si>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</si>
  <si>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</si>
  <si>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</si>
  <si>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</si>
  <si>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</si>
  <si>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</si>
  <si>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</si>
  <si>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</si>
  <si>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</si>
  <si>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</si>
  <si>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</si>
  <si>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</si>
  <si>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</si>
  <si>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</si>
  <si>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</si>
  <si>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</si>
  <si>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</si>
  <si>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</si>
  <si>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</si>
  <si>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</si>
  <si>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</si>
  <si>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</si>
  <si>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</si>
  <si>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</si>
  <si>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</si>
  <si>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</si>
  <si>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</si>
  <si>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</si>
  <si>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</si>
  <si>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</si>
  <si>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</si>
  <si>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</si>
  <si>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</si>
  <si>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</si>
  <si>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</si>
  <si>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</si>
  <si>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</si>
  <si>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</si>
  <si>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</si>
  <si>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</si>
  <si>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</si>
  <si>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</si>
  <si>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</si>
  <si>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</si>
  <si>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</si>
  <si>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</si>
  <si>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</si>
  <si>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</si>
  <si>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</si>
  <si>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</si>
  <si>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</si>
  <si>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</si>
  <si>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</si>
  <si>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</si>
  <si>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</si>
  <si>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</si>
  <si>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</si>
  <si>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</si>
  <si>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</si>
  <si>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</si>
  <si>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</si>
  <si>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</si>
  <si>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</si>
  <si>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</si>
  <si>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</si>
  <si>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</si>
  <si>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</si>
  <si>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</si>
  <si>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</si>
  <si>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</si>
  <si>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</si>
  <si>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</si>
  <si>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</si>
  <si>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</si>
  <si>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</si>
  <si>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</si>
  <si>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</si>
  <si>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Комунальна</t>
  </si>
  <si>
    <r>
      <t xml:space="preserve">Підприємство    </t>
    </r>
    <r>
      <rPr>
        <b/>
        <sz val="14"/>
        <rFont val="Times New Roman"/>
        <family val="1"/>
        <charset val="204"/>
      </rPr>
      <t>Комунальний заклад Білоцерківської міської ради "Льодовий стадіон"</t>
    </r>
  </si>
  <si>
    <t>Комунальний заклад</t>
  </si>
  <si>
    <t>Київська область</t>
  </si>
  <si>
    <t>93.11</t>
  </si>
  <si>
    <t>Функціонування спортивних споруд</t>
  </si>
  <si>
    <t>м.Біла Церква вул. Молодіжна, буд.36</t>
  </si>
  <si>
    <t>Вячеслав ВЕРЕД</t>
  </si>
  <si>
    <t>-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</si>
  <si>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</si>
  <si>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</si>
  <si>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Комунальний заклад Білоцерківської міської ради "Льодовий стадіон"</t>
  </si>
  <si>
    <t xml:space="preserve">Інформація про претензійно-позовну роботу комунального підприємства __Комунальний заклад Білоцерківської міської ради "Льодовий стадіон" </t>
  </si>
  <si>
    <r>
      <t xml:space="preserve">по </t>
    </r>
    <r>
      <rPr>
        <b/>
        <sz val="12"/>
        <rFont val="Arial"/>
        <family val="2"/>
        <charset val="204"/>
      </rPr>
      <t xml:space="preserve">Комунальний заклад Білоцерківської міської ради "Льодовий стадіон" </t>
    </r>
  </si>
  <si>
    <r>
      <t>інші (</t>
    </r>
    <r>
      <rPr>
        <b/>
        <sz val="10"/>
        <rFont val="Arial"/>
        <family val="2"/>
        <charset val="204"/>
      </rPr>
      <t>Крита споруда-стадіон</t>
    </r>
    <r>
      <rPr>
        <sz val="10"/>
        <rFont val="Arial"/>
        <family val="2"/>
        <charset val="204"/>
      </rPr>
      <t>)</t>
    </r>
  </si>
  <si>
    <t>м.Біла Церква вул.Молодіжна буд.36</t>
  </si>
  <si>
    <t>3341, кв.м.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</si>
  <si>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(субвенція)</t>
    </r>
    <r>
      <rPr>
        <sz val="12"/>
        <rFont val="Times New Roman"/>
        <family val="1"/>
        <charset val="204"/>
      </rPr>
      <t>, у тому числі:</t>
    </r>
  </si>
  <si>
    <t>93.11Функціювання спортивних споруд</t>
  </si>
  <si>
    <t>Директор</t>
  </si>
  <si>
    <t>Ольга ОДНОРОГ</t>
  </si>
  <si>
    <t xml:space="preserve">   (ініціали, прізвище)    </t>
  </si>
  <si>
    <r>
      <t>Інформація щодо діяльності підприємства упродовж 2018 -2023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</si>
  <si>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за  2023 рок по КЗБМР "Льодовий стадіон"</t>
  </si>
  <si>
    <t>Звітний період 2023 року</t>
  </si>
  <si>
    <t>Звітний період 2023 рік</t>
  </si>
  <si>
    <t>Звітний період  2023 рік</t>
  </si>
  <si>
    <t xml:space="preserve">до фінансового звіту за 2023 року </t>
  </si>
  <si>
    <r>
      <t xml:space="preserve">(квартал, півріччя, 9 місяців, </t>
    </r>
    <r>
      <rPr>
        <b/>
        <sz val="11"/>
        <rFont val="Times New Roman"/>
        <family val="1"/>
        <charset val="204"/>
      </rPr>
      <t>рік</t>
    </r>
    <r>
      <rPr>
        <sz val="11"/>
        <rFont val="Times New Roman"/>
        <family val="1"/>
        <charset val="204"/>
      </rPr>
      <t>)</t>
    </r>
  </si>
  <si>
    <r>
      <t xml:space="preserve">станом на </t>
    </r>
    <r>
      <rPr>
        <b/>
        <sz val="12"/>
        <rFont val="Arial"/>
        <family val="2"/>
        <charset val="204"/>
      </rPr>
      <t>01 _січня 2024 р</t>
    </r>
    <r>
      <rPr>
        <sz val="12"/>
        <rFont val="Arial"/>
        <family val="2"/>
        <charset val="204"/>
      </rPr>
      <t xml:space="preserve">.     </t>
    </r>
    <r>
      <rPr>
        <sz val="8"/>
        <rFont val="Arial"/>
        <family val="2"/>
        <charset val="204"/>
      </rPr>
      <t xml:space="preserve">(складається на останню звітну дату) </t>
    </r>
    <r>
      <rPr>
        <b/>
        <sz val="8"/>
        <rFont val="Arial"/>
        <family val="2"/>
        <charset val="204"/>
      </rPr>
      <t>не проводилась</t>
    </r>
  </si>
  <si>
    <t>Балансова вартість
(тис.грн.) 
на 01.01.2024 р.</t>
  </si>
  <si>
    <t>3341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</si>
</sst>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000000000"/>
  </numFmts>
  <fonts count="9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7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1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70" fontId="4" fillId="0" borderId="0" xfId="0" applyNumberFormat="1" applyFont="1" applyFill="1" applyBorder="1" applyAlignment="1">
      <alignment horizontal="center" wrapText="1"/>
    </xf>
    <xf numFmtId="17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285" applyFont="1" applyFill="1" applyAlignment="1" applyProtection="1">
      <protection locked="0"/>
    </xf>
    <xf numFmtId="0" fontId="94" fillId="0" borderId="0" xfId="0" applyFont="1"/>
    <xf numFmtId="0" fontId="4" fillId="0" borderId="0" xfId="0" applyFont="1"/>
    <xf numFmtId="0" fontId="4" fillId="0" borderId="0" xfId="285" applyFont="1" applyFill="1" applyProtection="1">
      <protection locked="0"/>
    </xf>
    <xf numFmtId="0" fontId="49" fillId="0" borderId="0" xfId="285" applyFont="1" applyProtection="1">
      <protection locked="0"/>
    </xf>
    <xf numFmtId="0" fontId="49" fillId="0" borderId="0" xfId="285" applyFont="1" applyFill="1" applyAlignment="1" applyProtection="1">
      <protection locked="0"/>
    </xf>
    <xf numFmtId="0" fontId="49" fillId="0" borderId="0" xfId="285" applyFont="1" applyFill="1" applyProtection="1">
      <protection locked="0"/>
    </xf>
    <xf numFmtId="0" fontId="70" fillId="0" borderId="0" xfId="0" applyFont="1" applyFill="1" applyAlignment="1">
      <alignment vertical="justify"/>
    </xf>
    <xf numFmtId="0" fontId="70" fillId="0" borderId="3" xfId="0" applyFont="1" applyFill="1" applyBorder="1" applyAlignment="1">
      <alignment horizontal="center" vertical="center" wrapText="1"/>
    </xf>
    <xf numFmtId="173" fontId="6" fillId="32" borderId="3" xfId="0" applyNumberFormat="1" applyFont="1" applyFill="1" applyBorder="1" applyAlignment="1">
      <alignment horizontal="center" vertical="center" wrapText="1"/>
    </xf>
    <xf numFmtId="180" fontId="6" fillId="32" borderId="3" xfId="292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4" fillId="0" borderId="18" xfId="0" applyFont="1" applyFill="1" applyBorder="1" applyAlignment="1">
      <alignment horizontal="center" vertical="center"/>
    </xf>
    <xf numFmtId="181" fontId="4" fillId="0" borderId="16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3" zoomScale="75" zoomScaleNormal="75" zoomScaleSheetLayoutView="75" workbookViewId="0">
      <selection activeCell="E54" sqref="E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11"/>
      <c r="B1" s="311"/>
      <c r="C1" s="2"/>
      <c r="D1" s="2"/>
      <c r="E1" s="2"/>
      <c r="F1" s="2"/>
      <c r="G1" s="2"/>
      <c r="H1" s="2"/>
    </row>
    <row r="2" spans="1:8" ht="30" customHeight="1">
      <c r="A2" s="312" t="s">
        <v>174</v>
      </c>
      <c r="B2" s="312"/>
      <c r="C2" s="312"/>
      <c r="D2" s="312"/>
      <c r="E2" s="312"/>
      <c r="F2" s="312"/>
      <c r="G2" s="312"/>
      <c r="H2" s="312"/>
    </row>
    <row r="3" spans="1:8" ht="24.75" customHeight="1">
      <c r="A3" s="312" t="s">
        <v>175</v>
      </c>
      <c r="B3" s="312"/>
      <c r="C3" s="312"/>
      <c r="D3" s="312"/>
      <c r="E3" s="312"/>
      <c r="F3" s="312"/>
      <c r="G3" s="312"/>
      <c r="H3" s="312"/>
    </row>
    <row r="4" spans="1:8" ht="18.75">
      <c r="A4" s="312" t="s">
        <v>525</v>
      </c>
      <c r="B4" s="312"/>
      <c r="C4" s="312"/>
      <c r="D4" s="312"/>
      <c r="E4" s="312"/>
      <c r="F4" s="312"/>
      <c r="G4" s="312"/>
      <c r="H4" s="312"/>
    </row>
    <row r="5" spans="1:8" ht="15">
      <c r="A5" s="317" t="s">
        <v>530</v>
      </c>
      <c r="B5" s="317"/>
      <c r="C5" s="317"/>
      <c r="D5" s="317"/>
      <c r="E5" s="317"/>
      <c r="F5" s="317"/>
      <c r="G5" s="317"/>
      <c r="H5" s="317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2" t="s">
        <v>152</v>
      </c>
      <c r="B7" s="312"/>
      <c r="C7" s="312"/>
      <c r="D7" s="312"/>
      <c r="E7" s="312"/>
      <c r="F7" s="312"/>
      <c r="G7" s="312"/>
      <c r="H7" s="312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18" t="s">
        <v>207</v>
      </c>
      <c r="B9" s="319" t="s">
        <v>15</v>
      </c>
      <c r="C9" s="321" t="s">
        <v>491</v>
      </c>
      <c r="D9" s="321"/>
      <c r="E9" s="320" t="s">
        <v>494</v>
      </c>
      <c r="F9" s="320"/>
      <c r="G9" s="320"/>
      <c r="H9" s="320"/>
    </row>
    <row r="10" spans="1:8" ht="75" customHeight="1">
      <c r="A10" s="318"/>
      <c r="B10" s="319"/>
      <c r="C10" s="290" t="s">
        <v>492</v>
      </c>
      <c r="D10" s="6" t="s">
        <v>493</v>
      </c>
      <c r="E10" s="47" t="s">
        <v>191</v>
      </c>
      <c r="F10" s="47" t="s">
        <v>181</v>
      </c>
      <c r="G10" s="47" t="s">
        <v>202</v>
      </c>
      <c r="H10" s="47" t="s">
        <v>203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13" t="s">
        <v>84</v>
      </c>
      <c r="B12" s="313"/>
      <c r="C12" s="313"/>
      <c r="D12" s="313"/>
      <c r="E12" s="313"/>
      <c r="F12" s="313"/>
      <c r="G12" s="313"/>
      <c r="H12" s="313"/>
    </row>
    <row r="13" spans="1:8" ht="46.5" customHeight="1">
      <c r="A13" s="59" t="s">
        <v>153</v>
      </c>
      <c r="B13" s="90">
        <f>'1. Фін результат'!B7</f>
        <v>1000</v>
      </c>
      <c r="C13" s="86">
        <f>'1. Фін результат'!C7</f>
        <v>562</v>
      </c>
      <c r="D13" s="86">
        <f>'1. Фін результат'!D7</f>
        <v>1126</v>
      </c>
      <c r="E13" s="86">
        <f>'1. Фін результат'!E7</f>
        <v>1344</v>
      </c>
      <c r="F13" s="86">
        <f>'1. Фін результат'!F7</f>
        <v>1126</v>
      </c>
      <c r="G13" s="86">
        <f>F13-E13</f>
        <v>-218</v>
      </c>
      <c r="H13" s="87">
        <f>-F13/E13*100</f>
        <v>-83.779761904761912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f>'1. Фін результат'!C8</f>
        <v>-2004</v>
      </c>
      <c r="D14" s="86">
        <f>'1. Фін результат'!D8</f>
        <v>-4259</v>
      </c>
      <c r="E14" s="86">
        <f>'1. Фін результат'!E8</f>
        <v>-5117</v>
      </c>
      <c r="F14" s="86">
        <f>'1. Фін результат'!F8</f>
        <v>-4259</v>
      </c>
      <c r="G14" s="86">
        <f t="shared" ref="G14:G25" si="0">F14-E14</f>
        <v>858</v>
      </c>
      <c r="H14" s="87">
        <f t="shared" ref="H14:H25" si="1">-F14/E14*100</f>
        <v>-83.232362712526879</v>
      </c>
    </row>
    <row r="15" spans="1:8" ht="32.25" customHeight="1">
      <c r="A15" s="60" t="s">
        <v>192</v>
      </c>
      <c r="B15" s="90">
        <f>'1. Фін результат'!B17</f>
        <v>1020</v>
      </c>
      <c r="C15" s="230">
        <f>'1. Фін результат'!C17</f>
        <v>-1442</v>
      </c>
      <c r="D15" s="230">
        <f>'1. Фін результат'!D17</f>
        <v>-3133</v>
      </c>
      <c r="E15" s="230">
        <f>'1. Фін результат'!E17</f>
        <v>-3773</v>
      </c>
      <c r="F15" s="230">
        <f>'1. Фін результат'!F17</f>
        <v>-3133</v>
      </c>
      <c r="G15" s="230">
        <f t="shared" si="0"/>
        <v>640</v>
      </c>
      <c r="H15" s="87">
        <f t="shared" si="1"/>
        <v>-83.037370792472828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-308</v>
      </c>
      <c r="D16" s="86">
        <f>'1. Фін результат'!D21</f>
        <v>-623</v>
      </c>
      <c r="E16" s="86">
        <f>'1. Фін результат'!E21</f>
        <v>-615</v>
      </c>
      <c r="F16" s="86">
        <f>'1. Фін результат'!F21</f>
        <v>-623</v>
      </c>
      <c r="G16" s="86">
        <f t="shared" si="0"/>
        <v>-8</v>
      </c>
      <c r="H16" s="87">
        <f t="shared" si="1"/>
        <v>-101.30081300813008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 t="str">
        <f>'1. Фін результат'!C75</f>
        <v>-</v>
      </c>
      <c r="D18" s="86">
        <f>'1. Фін результат'!D75</f>
        <v>3753.4</v>
      </c>
      <c r="E18" s="86">
        <f>'1. Фін результат'!E75</f>
        <v>4388</v>
      </c>
      <c r="F18" s="86">
        <f>'1. Фін результат'!F75</f>
        <v>3753</v>
      </c>
      <c r="G18" s="86">
        <f t="shared" si="0"/>
        <v>-635</v>
      </c>
      <c r="H18" s="87">
        <f t="shared" si="1"/>
        <v>-85.528714676390152</v>
      </c>
    </row>
    <row r="19" spans="1:8" ht="47.25" customHeight="1">
      <c r="A19" s="9" t="s">
        <v>2</v>
      </c>
      <c r="B19" s="90">
        <f>'1. Фін результат'!B58</f>
        <v>1100</v>
      </c>
      <c r="C19" s="230">
        <f>'1. Фін результат'!C58</f>
        <v>-1750</v>
      </c>
      <c r="D19" s="230">
        <f>'1. Фін результат'!D58</f>
        <v>-3</v>
      </c>
      <c r="E19" s="230">
        <f>'1. Фін результат'!E58</f>
        <v>0</v>
      </c>
      <c r="F19" s="230">
        <f>'1. Фін результат'!F58</f>
        <v>-3</v>
      </c>
      <c r="G19" s="230">
        <f t="shared" si="0"/>
        <v>-3</v>
      </c>
      <c r="H19" s="87" t="e">
        <f t="shared" si="1"/>
        <v>#DIV/0!</v>
      </c>
    </row>
    <row r="20" spans="1:8" ht="43.5" customHeight="1">
      <c r="A20" s="62" t="s">
        <v>112</v>
      </c>
      <c r="B20" s="308">
        <f>'1. Фін результат'!B76</f>
        <v>1310</v>
      </c>
      <c r="C20" s="82">
        <f>'1. Фін результат'!C76</f>
        <v>1745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>
        <f>'1. Фін результат'!F77</f>
        <v>0</v>
      </c>
      <c r="G21" s="86">
        <f t="shared" si="0"/>
        <v>0</v>
      </c>
      <c r="H21" s="87" t="e">
        <f t="shared" si="1"/>
        <v>#DIV/0!</v>
      </c>
    </row>
    <row r="22" spans="1:8" ht="29.25" customHeight="1">
      <c r="A22" s="61" t="s">
        <v>83</v>
      </c>
      <c r="B22" s="90">
        <f>'1. Фін результат'!B67</f>
        <v>1170</v>
      </c>
      <c r="C22" s="230">
        <f>'1. Фін результат'!C67</f>
        <v>-5</v>
      </c>
      <c r="D22" s="230">
        <f>'1. Фін результат'!D67</f>
        <v>-3</v>
      </c>
      <c r="E22" s="230">
        <f>'1. Фін результат'!E67</f>
        <v>0</v>
      </c>
      <c r="F22" s="230">
        <f>'1. Фін результат'!F67</f>
        <v>-3</v>
      </c>
      <c r="G22" s="230">
        <f t="shared" si="0"/>
        <v>-3</v>
      </c>
      <c r="H22" s="87" t="e">
        <f t="shared" si="1"/>
        <v>#DIV/0!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30">
        <f>'1. Фін результат'!C70</f>
        <v>-5</v>
      </c>
      <c r="D24" s="230">
        <f>'1. Фін результат'!D70</f>
        <v>-3</v>
      </c>
      <c r="E24" s="230">
        <f>'1. Фін результат'!E70</f>
        <v>0</v>
      </c>
      <c r="F24" s="230">
        <f>'1. Фін результат'!F70</f>
        <v>-3</v>
      </c>
      <c r="G24" s="230">
        <f t="shared" si="0"/>
        <v>-3</v>
      </c>
      <c r="H24" s="87" t="e">
        <f t="shared" si="1"/>
        <v>#DIV/0!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0.2</v>
      </c>
      <c r="D25" s="86">
        <f>' V. Коефіцієнти'!E8</f>
        <v>2.5999999999999999E-3</v>
      </c>
      <c r="E25" s="86">
        <f>' V. Коефіцієнти'!G8</f>
        <v>2.5999999999999999E-3</v>
      </c>
      <c r="F25" s="86">
        <f>' V. Коефіцієнти'!H8</f>
        <v>0</v>
      </c>
      <c r="G25" s="86">
        <f t="shared" si="0"/>
        <v>-2.5999999999999999E-3</v>
      </c>
      <c r="H25" s="87">
        <f t="shared" si="1"/>
        <v>0</v>
      </c>
    </row>
    <row r="26" spans="1:8" ht="0.75" hidden="1" customHeight="1">
      <c r="A26" s="74"/>
      <c r="B26" s="75"/>
      <c r="C26" s="76"/>
      <c r="D26" s="76"/>
      <c r="E26" s="76"/>
      <c r="F26" s="322" t="s">
        <v>176</v>
      </c>
      <c r="G26" s="322"/>
      <c r="H26" s="323"/>
    </row>
    <row r="27" spans="1:8" ht="30" customHeight="1">
      <c r="A27" s="314" t="s">
        <v>121</v>
      </c>
      <c r="B27" s="315"/>
      <c r="C27" s="315"/>
      <c r="D27" s="315"/>
      <c r="E27" s="315"/>
      <c r="F27" s="315"/>
      <c r="G27" s="315"/>
      <c r="H27" s="316"/>
    </row>
    <row r="28" spans="1:8" ht="39.75" customHeight="1">
      <c r="A28" s="62" t="s">
        <v>193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277</v>
      </c>
      <c r="B30" s="90" t="s">
        <v>232</v>
      </c>
      <c r="C30" s="86">
        <f>SUM('ІІ. Розр. з бюджетом'!C18,'ІІ. Розр. з бюджетом'!C19)</f>
        <v>66</v>
      </c>
      <c r="D30" s="86">
        <f>SUM('ІІ. Розр. з бюджетом'!D18,'ІІ. Розр. з бюджетом'!D19)</f>
        <v>138</v>
      </c>
      <c r="E30" s="86">
        <f>SUM('ІІ. Розр. з бюджетом'!E18,'ІІ. Розр. з бюджетом'!E19)</f>
        <v>269</v>
      </c>
      <c r="F30" s="86">
        <f>SUM('ІІ. Розр. з бюджетом'!F18,'ІІ. Розр. з бюджетом'!F19)</f>
        <v>138</v>
      </c>
      <c r="G30" s="86">
        <f t="shared" si="2"/>
        <v>-131</v>
      </c>
      <c r="H30" s="87">
        <f t="shared" si="3"/>
        <v>51.301115241635685</v>
      </c>
    </row>
    <row r="31" spans="1:8" ht="53.25" customHeight="1">
      <c r="A31" s="62" t="s">
        <v>263</v>
      </c>
      <c r="B31" s="90">
        <f>'ІІ. Розр. з бюджетом'!B20</f>
        <v>2140</v>
      </c>
      <c r="C31" s="86">
        <f>'ІІ. Розр. з бюджетом'!C20</f>
        <v>105</v>
      </c>
      <c r="D31" s="86">
        <f>'ІІ. Розр. з бюджетом'!D20</f>
        <v>243</v>
      </c>
      <c r="E31" s="86">
        <f>'ІІ. Розр. з бюджетом'!E20</f>
        <v>230</v>
      </c>
      <c r="F31" s="86">
        <f>'ІІ. Розр. з бюджетом'!F20</f>
        <v>243</v>
      </c>
      <c r="G31" s="86">
        <f t="shared" si="2"/>
        <v>13</v>
      </c>
      <c r="H31" s="87">
        <f t="shared" si="3"/>
        <v>105.65217391304347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f>'ІІ. Розр. з бюджетом'!C30</f>
        <v>142</v>
      </c>
      <c r="D32" s="86">
        <f>'ІІ. Розр. з бюджетом'!D30</f>
        <v>248</v>
      </c>
      <c r="E32" s="86">
        <f>'ІІ. Розр. з бюджетом'!E30</f>
        <v>249</v>
      </c>
      <c r="F32" s="86">
        <f>'ІІ. Розр. з бюджетом'!F30</f>
        <v>248</v>
      </c>
      <c r="G32" s="86">
        <f t="shared" si="2"/>
        <v>-1</v>
      </c>
      <c r="H32" s="87">
        <f t="shared" si="3"/>
        <v>99.598393574297177</v>
      </c>
    </row>
    <row r="33" spans="1:8" ht="30" customHeight="1">
      <c r="A33" s="61" t="s">
        <v>194</v>
      </c>
      <c r="B33" s="90">
        <f>'ІІ. Розр. з бюджетом'!B31</f>
        <v>2200</v>
      </c>
      <c r="C33" s="230">
        <f>'ІІ. Розр. з бюджетом'!C31</f>
        <v>313</v>
      </c>
      <c r="D33" s="230">
        <f>'ІІ. Розр. з бюджетом'!D31</f>
        <v>629</v>
      </c>
      <c r="E33" s="230">
        <f>'ІІ. Розр. з бюджетом'!E31</f>
        <v>748</v>
      </c>
      <c r="F33" s="230">
        <f>'ІІ. Розр. з бюджетом'!F31</f>
        <v>629</v>
      </c>
      <c r="G33" s="230">
        <f t="shared" si="2"/>
        <v>-119</v>
      </c>
      <c r="H33" s="87">
        <f t="shared" si="3"/>
        <v>84.090909090909093</v>
      </c>
    </row>
    <row r="34" spans="1:8" ht="33" customHeight="1">
      <c r="A34" s="314" t="s">
        <v>119</v>
      </c>
      <c r="B34" s="315"/>
      <c r="C34" s="315"/>
      <c r="D34" s="315"/>
      <c r="E34" s="315"/>
      <c r="F34" s="315"/>
      <c r="G34" s="315"/>
      <c r="H34" s="316"/>
    </row>
    <row r="35" spans="1:8" ht="33.75" customHeight="1">
      <c r="A35" s="7" t="s">
        <v>113</v>
      </c>
      <c r="B35" s="92">
        <v>3600</v>
      </c>
      <c r="C35" s="86">
        <f>'ІІІ. Рух грош. коштів'!C70</f>
        <v>277</v>
      </c>
      <c r="D35" s="86">
        <f>'ІІІ. Рух грош. коштів'!D70</f>
        <v>71</v>
      </c>
      <c r="E35" s="86">
        <f>'ІІІ. Рух грош. коштів'!E70</f>
        <v>215</v>
      </c>
      <c r="F35" s="86">
        <f>'ІІІ. Рух грош. коштів'!F70</f>
        <v>71</v>
      </c>
      <c r="G35" s="86">
        <f>'[36]ІІІ. Рух грош. коштів'!F60</f>
        <v>0</v>
      </c>
      <c r="H35" s="87">
        <f>F35/E35*100</f>
        <v>33.02325581395349</v>
      </c>
    </row>
    <row r="36" spans="1:8" ht="27.75" customHeight="1">
      <c r="A36" s="7" t="s">
        <v>389</v>
      </c>
      <c r="B36" s="92">
        <v>3620</v>
      </c>
      <c r="C36" s="86">
        <f>'ІІІ. Рух грош. коштів'!C72</f>
        <v>71</v>
      </c>
      <c r="D36" s="86">
        <f>'ІІІ. Рух грош. коштів'!D72</f>
        <v>233</v>
      </c>
      <c r="E36" s="86">
        <f>'ІІІ. Рух грош. коштів'!E72</f>
        <v>304</v>
      </c>
      <c r="F36" s="86">
        <f>'ІІІ. Рух грош. коштів'!F72</f>
        <v>233</v>
      </c>
      <c r="G36" s="86">
        <f>'[36]ІІІ. Рух грош. коштів'!F62</f>
        <v>0</v>
      </c>
      <c r="H36" s="87">
        <f>F36/E36*100</f>
        <v>76.64473684210526</v>
      </c>
    </row>
    <row r="37" spans="1:8" ht="30.75" customHeight="1">
      <c r="A37" s="9" t="s">
        <v>31</v>
      </c>
      <c r="B37" s="92">
        <v>3630</v>
      </c>
      <c r="C37" s="230">
        <f>'ІІІ. Рух грош. коштів'!C73</f>
        <v>-206</v>
      </c>
      <c r="D37" s="230">
        <f>'ІІІ. Рух грош. коштів'!D73</f>
        <v>162</v>
      </c>
      <c r="E37" s="230">
        <f>'ІІІ. Рух грош. коштів'!E73</f>
        <v>89</v>
      </c>
      <c r="F37" s="230">
        <f>'ІІІ. Рух грош. коштів'!F73</f>
        <v>162</v>
      </c>
      <c r="G37" s="230">
        <f>'[36]ІІІ. Рух грош. коштів'!F63</f>
        <v>0</v>
      </c>
      <c r="H37" s="87">
        <f>F37/E37*100</f>
        <v>182.02247191011236</v>
      </c>
    </row>
    <row r="38" spans="1:8" ht="33" customHeight="1">
      <c r="A38" s="326" t="s">
        <v>158</v>
      </c>
      <c r="B38" s="327"/>
      <c r="C38" s="327"/>
      <c r="D38" s="327"/>
      <c r="E38" s="327"/>
      <c r="F38" s="327"/>
      <c r="G38" s="327"/>
      <c r="H38" s="327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28" t="s">
        <v>161</v>
      </c>
      <c r="B40" s="328"/>
      <c r="C40" s="328"/>
      <c r="D40" s="328"/>
      <c r="E40" s="328"/>
      <c r="F40" s="328"/>
      <c r="G40" s="328"/>
      <c r="H40" s="328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>
        <v>96.1</v>
      </c>
      <c r="F42" s="86"/>
      <c r="G42" s="86"/>
      <c r="H42" s="87">
        <f>F42/E42*100</f>
        <v>0</v>
      </c>
    </row>
    <row r="43" spans="1:8" ht="26.25" customHeight="1">
      <c r="A43" s="231" t="s">
        <v>388</v>
      </c>
      <c r="B43" s="156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14" t="s">
        <v>160</v>
      </c>
      <c r="B44" s="315"/>
      <c r="C44" s="315"/>
      <c r="D44" s="315"/>
      <c r="E44" s="315"/>
      <c r="F44" s="315"/>
      <c r="G44" s="315"/>
      <c r="H44" s="316"/>
    </row>
    <row r="45" spans="1:8" ht="31.5" customHeight="1">
      <c r="A45" s="62" t="s">
        <v>114</v>
      </c>
      <c r="B45" s="92">
        <v>6000</v>
      </c>
      <c r="C45" s="82">
        <v>34348</v>
      </c>
      <c r="D45" s="82">
        <v>34348</v>
      </c>
      <c r="E45" s="82">
        <v>34343</v>
      </c>
      <c r="F45" s="82">
        <v>34348</v>
      </c>
      <c r="G45" s="86">
        <f t="shared" ref="G45:G54" si="4">F45-E45</f>
        <v>5</v>
      </c>
      <c r="H45" s="87">
        <f>F45/E45*100</f>
        <v>100.01455900765804</v>
      </c>
    </row>
    <row r="46" spans="1:8" ht="26.25" customHeight="1">
      <c r="A46" s="62" t="s">
        <v>115</v>
      </c>
      <c r="B46" s="92">
        <v>6010</v>
      </c>
      <c r="C46" s="82">
        <v>155</v>
      </c>
      <c r="D46" s="82">
        <v>359</v>
      </c>
      <c r="E46" s="82">
        <v>287</v>
      </c>
      <c r="F46" s="82">
        <v>359</v>
      </c>
      <c r="G46" s="86">
        <f t="shared" si="4"/>
        <v>72</v>
      </c>
      <c r="H46" s="87">
        <f t="shared" ref="H46:H54" si="5">F46/E46*100</f>
        <v>125.08710801393728</v>
      </c>
    </row>
    <row r="47" spans="1:8" ht="20.25" customHeight="1">
      <c r="A47" s="93" t="s">
        <v>197</v>
      </c>
      <c r="B47" s="92">
        <v>6020</v>
      </c>
      <c r="C47" s="105">
        <v>71</v>
      </c>
      <c r="D47" s="105">
        <v>233</v>
      </c>
      <c r="E47" s="105">
        <v>250</v>
      </c>
      <c r="F47" s="105">
        <v>233</v>
      </c>
      <c r="G47" s="106">
        <f t="shared" si="4"/>
        <v>-17</v>
      </c>
      <c r="H47" s="87">
        <f t="shared" si="5"/>
        <v>93.2</v>
      </c>
    </row>
    <row r="48" spans="1:8" ht="27.75" customHeight="1">
      <c r="A48" s="61" t="s">
        <v>195</v>
      </c>
      <c r="B48" s="92">
        <v>6030</v>
      </c>
      <c r="C48" s="232">
        <v>34503</v>
      </c>
      <c r="D48" s="232">
        <v>34707</v>
      </c>
      <c r="E48" s="232">
        <v>34647</v>
      </c>
      <c r="F48" s="232">
        <v>34707</v>
      </c>
      <c r="G48" s="230">
        <f t="shared" si="4"/>
        <v>60</v>
      </c>
      <c r="H48" s="87">
        <f t="shared" si="5"/>
        <v>100.17317516668109</v>
      </c>
    </row>
    <row r="49" spans="1:8" ht="24.75" customHeight="1">
      <c r="A49" s="62" t="s">
        <v>129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82">
        <v>216</v>
      </c>
      <c r="D50" s="82">
        <v>423</v>
      </c>
      <c r="E50" s="82">
        <v>357</v>
      </c>
      <c r="F50" s="82">
        <v>423</v>
      </c>
      <c r="G50" s="86">
        <f t="shared" si="4"/>
        <v>66</v>
      </c>
      <c r="H50" s="87">
        <f t="shared" si="5"/>
        <v>118.4873949579832</v>
      </c>
    </row>
    <row r="51" spans="1:8" ht="29.25" customHeight="1">
      <c r="A51" s="61" t="s">
        <v>196</v>
      </c>
      <c r="B51" s="92">
        <v>6060</v>
      </c>
      <c r="C51" s="230">
        <v>216</v>
      </c>
      <c r="D51" s="230">
        <f>SUM(D49:D50)</f>
        <v>423</v>
      </c>
      <c r="E51" s="230">
        <f>SUM(E49:E50)</f>
        <v>357</v>
      </c>
      <c r="F51" s="230">
        <f>SUM(F49:F50)</f>
        <v>423</v>
      </c>
      <c r="G51" s="230">
        <f t="shared" si="4"/>
        <v>66</v>
      </c>
      <c r="H51" s="87">
        <f t="shared" si="5"/>
        <v>118.4873949579832</v>
      </c>
    </row>
    <row r="52" spans="1:8" ht="27" customHeight="1">
      <c r="A52" s="62" t="s">
        <v>198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199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6">
        <v>6090</v>
      </c>
      <c r="C54" s="232">
        <v>34286</v>
      </c>
      <c r="D54" s="232">
        <v>34283</v>
      </c>
      <c r="E54" s="232">
        <v>34290</v>
      </c>
      <c r="F54" s="232">
        <v>34283</v>
      </c>
      <c r="G54" s="230">
        <f t="shared" si="4"/>
        <v>-7</v>
      </c>
      <c r="H54" s="87">
        <f t="shared" si="5"/>
        <v>99.979585885097705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521</v>
      </c>
      <c r="B56" s="325" t="s">
        <v>278</v>
      </c>
      <c r="C56" s="325"/>
      <c r="D56" s="297"/>
      <c r="E56" s="298"/>
      <c r="F56" s="329" t="s">
        <v>509</v>
      </c>
      <c r="G56" s="329"/>
      <c r="H56" s="329"/>
    </row>
    <row r="57" spans="1:8" ht="15" customHeight="1">
      <c r="A57" s="296" t="s">
        <v>70</v>
      </c>
      <c r="B57" s="98"/>
      <c r="C57" s="97" t="s">
        <v>71</v>
      </c>
      <c r="D57" s="97"/>
      <c r="E57" s="98"/>
      <c r="F57" s="324" t="s">
        <v>523</v>
      </c>
      <c r="G57" s="324"/>
      <c r="H57" s="307"/>
    </row>
  </sheetData>
  <mergeCells count="20">
    <mergeCell ref="F57:G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view="pageBreakPreview" zoomScale="60" zoomScaleNormal="85" workbookViewId="0">
      <selection activeCell="M10" sqref="M10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0"/>
      <c r="B1" s="260"/>
      <c r="C1" s="260"/>
      <c r="D1" s="260"/>
      <c r="E1" s="260"/>
      <c r="F1" s="552" t="s">
        <v>379</v>
      </c>
      <c r="G1" s="552"/>
      <c r="H1" s="552"/>
    </row>
    <row r="2" spans="1:8" ht="48" customHeight="1">
      <c r="A2" s="553" t="s">
        <v>524</v>
      </c>
      <c r="B2" s="553"/>
      <c r="C2" s="553"/>
      <c r="D2" s="553"/>
      <c r="E2" s="553"/>
      <c r="F2" s="553"/>
      <c r="G2" s="553"/>
      <c r="H2" s="553"/>
    </row>
    <row r="3" spans="1:8" ht="23.25" customHeight="1">
      <c r="A3" s="260"/>
      <c r="B3" s="260"/>
      <c r="C3" s="260"/>
      <c r="D3" s="260"/>
      <c r="E3" s="260"/>
      <c r="F3" s="260"/>
      <c r="G3" s="260"/>
      <c r="H3" s="260" t="s">
        <v>302</v>
      </c>
    </row>
    <row r="4" spans="1:8" ht="18.75">
      <c r="A4" s="554" t="s">
        <v>303</v>
      </c>
      <c r="B4" s="556" t="s">
        <v>304</v>
      </c>
      <c r="C4" s="556"/>
      <c r="D4" s="556"/>
      <c r="E4" s="556"/>
      <c r="F4" s="556"/>
      <c r="G4" s="556"/>
      <c r="H4" s="556"/>
    </row>
    <row r="5" spans="1:8" ht="44.25" customHeight="1">
      <c r="A5" s="555"/>
      <c r="B5" s="261">
        <v>2018</v>
      </c>
      <c r="C5" s="261">
        <v>2019</v>
      </c>
      <c r="D5" s="261">
        <v>2020</v>
      </c>
      <c r="E5" s="261">
        <v>2021</v>
      </c>
      <c r="F5" s="261">
        <v>2022</v>
      </c>
      <c r="G5" s="261">
        <v>2023</v>
      </c>
      <c r="H5" s="261" t="s">
        <v>310</v>
      </c>
    </row>
    <row r="6" spans="1:8" ht="24" customHeight="1">
      <c r="A6" s="262" t="s">
        <v>305</v>
      </c>
      <c r="B6" s="261">
        <v>1940</v>
      </c>
      <c r="C6" s="261">
        <v>2624</v>
      </c>
      <c r="D6" s="261">
        <v>2374</v>
      </c>
      <c r="E6" s="261">
        <v>3053</v>
      </c>
      <c r="F6" s="261">
        <v>2307</v>
      </c>
      <c r="G6" s="261">
        <v>4879</v>
      </c>
      <c r="H6" s="261">
        <v>6997</v>
      </c>
    </row>
    <row r="7" spans="1:8" ht="27" customHeight="1">
      <c r="A7" s="262" t="s">
        <v>208</v>
      </c>
      <c r="B7" s="261">
        <v>1960</v>
      </c>
      <c r="C7" s="261">
        <v>2686</v>
      </c>
      <c r="D7" s="261">
        <v>2387</v>
      </c>
      <c r="E7" s="261">
        <v>3076</v>
      </c>
      <c r="F7" s="261">
        <v>2312</v>
      </c>
      <c r="G7" s="261">
        <v>4882</v>
      </c>
      <c r="H7" s="261">
        <v>6997</v>
      </c>
    </row>
    <row r="8" spans="1:8" ht="29.25" customHeight="1">
      <c r="A8" s="262" t="s">
        <v>306</v>
      </c>
      <c r="B8" s="261">
        <f>B6-B7</f>
        <v>-20</v>
      </c>
      <c r="C8" s="261">
        <f t="shared" ref="C8:F8" si="0">C6-C7</f>
        <v>-62</v>
      </c>
      <c r="D8" s="261">
        <f t="shared" si="0"/>
        <v>-13</v>
      </c>
      <c r="E8" s="261">
        <f>E6-E7</f>
        <v>-23</v>
      </c>
      <c r="F8" s="261">
        <f t="shared" si="0"/>
        <v>-5</v>
      </c>
      <c r="G8" s="261">
        <v>-3</v>
      </c>
      <c r="H8" s="261">
        <v>0</v>
      </c>
    </row>
    <row r="9" spans="1:8" ht="32.25" customHeight="1">
      <c r="A9" s="262" t="s">
        <v>307</v>
      </c>
      <c r="B9" s="261"/>
      <c r="C9" s="261"/>
      <c r="D9" s="261"/>
      <c r="E9" s="261"/>
      <c r="F9" s="261"/>
      <c r="G9" s="261"/>
      <c r="H9" s="261"/>
    </row>
    <row r="10" spans="1:8" ht="47.25" customHeight="1">
      <c r="A10" s="262" t="s">
        <v>308</v>
      </c>
      <c r="B10" s="261">
        <v>35</v>
      </c>
      <c r="C10" s="261">
        <f>B10+C8-C9</f>
        <v>-27</v>
      </c>
      <c r="D10" s="261">
        <f>C10+D8-D9</f>
        <v>-40</v>
      </c>
      <c r="E10" s="261">
        <f>D10+E8-E9</f>
        <v>-63</v>
      </c>
      <c r="F10" s="286">
        <f>E10+F8-F9</f>
        <v>-68</v>
      </c>
      <c r="G10" s="286">
        <v>-71</v>
      </c>
      <c r="H10" s="286">
        <v>-85</v>
      </c>
    </row>
    <row r="11" spans="1:8" ht="46.5" customHeight="1">
      <c r="A11" s="262" t="s">
        <v>350</v>
      </c>
      <c r="B11" s="261">
        <v>3</v>
      </c>
      <c r="C11" s="261">
        <v>2</v>
      </c>
      <c r="D11" s="261">
        <v>66</v>
      </c>
      <c r="E11" s="261">
        <v>36</v>
      </c>
      <c r="F11" s="263">
        <v>29</v>
      </c>
      <c r="G11" s="263">
        <v>7</v>
      </c>
      <c r="H11" s="263">
        <v>0</v>
      </c>
    </row>
    <row r="12" spans="1:8" ht="43.5" customHeight="1">
      <c r="A12" s="262" t="s">
        <v>351</v>
      </c>
      <c r="B12" s="261">
        <v>5</v>
      </c>
      <c r="C12" s="261">
        <v>164</v>
      </c>
      <c r="D12" s="261">
        <v>295</v>
      </c>
      <c r="E12" s="261">
        <v>10</v>
      </c>
      <c r="F12" s="263">
        <v>204.4</v>
      </c>
      <c r="G12" s="263">
        <v>417.8</v>
      </c>
      <c r="H12" s="263">
        <v>0</v>
      </c>
    </row>
    <row r="13" spans="1:8" ht="41.25" customHeight="1">
      <c r="A13" s="264" t="s">
        <v>352</v>
      </c>
      <c r="B13" s="261">
        <v>13</v>
      </c>
      <c r="C13" s="261">
        <v>10</v>
      </c>
      <c r="D13" s="261">
        <v>10</v>
      </c>
      <c r="E13" s="261">
        <v>11</v>
      </c>
      <c r="F13" s="261">
        <v>8</v>
      </c>
      <c r="G13" s="261">
        <v>10</v>
      </c>
      <c r="H13" s="261">
        <v>12</v>
      </c>
    </row>
    <row r="14" spans="1:8" ht="33.75" customHeight="1">
      <c r="A14" s="265" t="s">
        <v>479</v>
      </c>
      <c r="B14" s="266">
        <v>12</v>
      </c>
      <c r="C14" s="266">
        <v>10</v>
      </c>
      <c r="D14" s="266">
        <v>10</v>
      </c>
      <c r="E14" s="266">
        <v>11</v>
      </c>
      <c r="F14" s="266">
        <v>8</v>
      </c>
      <c r="G14" s="266">
        <v>10</v>
      </c>
      <c r="H14" s="266">
        <v>12</v>
      </c>
    </row>
    <row r="15" spans="1:8" ht="51" customHeight="1">
      <c r="A15" s="264" t="s">
        <v>353</v>
      </c>
      <c r="B15" s="266">
        <v>28</v>
      </c>
      <c r="C15" s="266">
        <v>28</v>
      </c>
      <c r="D15" s="266">
        <v>28</v>
      </c>
      <c r="E15" s="266">
        <v>28</v>
      </c>
      <c r="F15" s="266">
        <v>28</v>
      </c>
      <c r="G15" s="266">
        <v>21</v>
      </c>
      <c r="H15" s="266">
        <v>21</v>
      </c>
    </row>
    <row r="16" spans="1:8" ht="35.25" customHeight="1">
      <c r="A16" s="551" t="s">
        <v>309</v>
      </c>
      <c r="B16" s="551"/>
      <c r="C16" s="551"/>
      <c r="D16" s="551"/>
      <c r="E16" s="551"/>
      <c r="F16" s="551"/>
      <c r="G16" s="551"/>
      <c r="H16" s="551"/>
    </row>
    <row r="18" spans="1:8" ht="18.75">
      <c r="A18" s="300" t="s">
        <v>521</v>
      </c>
      <c r="B18" s="301"/>
      <c r="C18" s="301"/>
      <c r="D18" s="301"/>
      <c r="E18" s="301"/>
      <c r="F18" s="300" t="s">
        <v>509</v>
      </c>
      <c r="G18" s="300"/>
      <c r="H18" s="301"/>
    </row>
    <row r="19" spans="1:8" ht="18.75">
      <c r="A19" s="302"/>
      <c r="B19" s="301"/>
      <c r="C19" s="301"/>
      <c r="D19" s="301"/>
      <c r="E19" s="301"/>
      <c r="F19" s="301"/>
      <c r="G19" s="301"/>
      <c r="H19" s="301"/>
    </row>
    <row r="20" spans="1:8" ht="18.75">
      <c r="A20" s="303" t="s">
        <v>314</v>
      </c>
      <c r="B20" s="301"/>
      <c r="C20" s="301"/>
      <c r="D20" s="301"/>
      <c r="E20" s="301"/>
      <c r="F20" s="300" t="s">
        <v>522</v>
      </c>
      <c r="G20" s="300"/>
      <c r="H20" s="301"/>
    </row>
    <row r="21" spans="1:8">
      <c r="A21" s="285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view="pageBreakPreview" topLeftCell="B1" zoomScale="60" zoomScaleNormal="100" workbookViewId="0">
      <selection activeCell="G8" sqref="G8:H9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57" t="s">
        <v>384</v>
      </c>
      <c r="J1" s="557"/>
      <c r="K1" s="557"/>
      <c r="L1" s="557"/>
      <c r="M1" s="557"/>
    </row>
    <row r="2" spans="1:15" ht="55.5" customHeight="1">
      <c r="A2" s="558" t="s">
        <v>514</v>
      </c>
      <c r="B2" s="558"/>
      <c r="C2" s="558"/>
      <c r="D2" s="558"/>
      <c r="E2" s="558"/>
      <c r="F2" s="558"/>
      <c r="G2" s="558"/>
      <c r="H2" s="558"/>
      <c r="I2" s="558"/>
      <c r="J2" s="558"/>
      <c r="K2" s="558"/>
      <c r="L2" s="558"/>
      <c r="M2" s="558"/>
    </row>
    <row r="3" spans="1:15" ht="23.25" customHeight="1">
      <c r="A3" s="178"/>
      <c r="B3" s="559" t="s">
        <v>531</v>
      </c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178"/>
    </row>
    <row r="4" spans="1:15" ht="22.5" customHeight="1">
      <c r="A4" s="178"/>
      <c r="B4" s="560" t="s">
        <v>323</v>
      </c>
      <c r="C4" s="560"/>
      <c r="D4" s="560"/>
      <c r="E4" s="560"/>
      <c r="F4" s="560"/>
      <c r="G4" s="560"/>
      <c r="H4" s="560"/>
      <c r="I4" s="184"/>
      <c r="J4" s="184"/>
      <c r="K4" s="184"/>
      <c r="L4" s="184"/>
      <c r="M4" s="178"/>
    </row>
    <row r="5" spans="1:15" ht="15">
      <c r="A5" s="178"/>
      <c r="B5" s="560" t="s">
        <v>324</v>
      </c>
      <c r="C5" s="560"/>
      <c r="D5" s="560"/>
      <c r="E5" s="560"/>
      <c r="F5" s="560"/>
      <c r="G5" s="560"/>
      <c r="H5" s="560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68" t="s">
        <v>325</v>
      </c>
      <c r="B7" s="569"/>
      <c r="C7" s="569"/>
      <c r="D7" s="569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302</v>
      </c>
    </row>
    <row r="8" spans="1:15" ht="28.5" customHeight="1">
      <c r="A8" s="570" t="s">
        <v>326</v>
      </c>
      <c r="B8" s="561" t="s">
        <v>327</v>
      </c>
      <c r="C8" s="561" t="s">
        <v>328</v>
      </c>
      <c r="D8" s="561" t="s">
        <v>329</v>
      </c>
      <c r="E8" s="561" t="s">
        <v>330</v>
      </c>
      <c r="F8" s="561"/>
      <c r="G8" s="561" t="s">
        <v>331</v>
      </c>
      <c r="H8" s="561"/>
      <c r="I8" s="561" t="s">
        <v>332</v>
      </c>
      <c r="J8" s="561"/>
      <c r="K8" s="561" t="s">
        <v>333</v>
      </c>
      <c r="L8" s="561"/>
      <c r="M8" s="562" t="s">
        <v>334</v>
      </c>
      <c r="N8" s="564" t="s">
        <v>335</v>
      </c>
      <c r="O8" s="565"/>
    </row>
    <row r="9" spans="1:15" ht="28.5" customHeight="1">
      <c r="A9" s="571"/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3"/>
      <c r="N9" s="566"/>
      <c r="O9" s="567"/>
    </row>
    <row r="10" spans="1:15" ht="23.25" customHeight="1">
      <c r="A10" s="571"/>
      <c r="B10" s="561"/>
      <c r="C10" s="561"/>
      <c r="D10" s="561"/>
      <c r="E10" s="189" t="s">
        <v>336</v>
      </c>
      <c r="F10" s="189" t="s">
        <v>337</v>
      </c>
      <c r="G10" s="189" t="s">
        <v>336</v>
      </c>
      <c r="H10" s="189" t="s">
        <v>337</v>
      </c>
      <c r="I10" s="189" t="s">
        <v>336</v>
      </c>
      <c r="J10" s="189" t="s">
        <v>337</v>
      </c>
      <c r="K10" s="189" t="s">
        <v>336</v>
      </c>
      <c r="L10" s="189" t="s">
        <v>337</v>
      </c>
      <c r="M10" s="187" t="s">
        <v>338</v>
      </c>
      <c r="N10" s="189" t="s">
        <v>336</v>
      </c>
      <c r="O10" s="189" t="s">
        <v>337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7">
        <v>14</v>
      </c>
      <c r="O11" s="267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68" t="s">
        <v>339</v>
      </c>
      <c r="B13" s="569"/>
      <c r="C13" s="569"/>
      <c r="D13" s="569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302</v>
      </c>
    </row>
    <row r="14" spans="1:15" ht="30" customHeight="1">
      <c r="A14" s="570" t="s">
        <v>326</v>
      </c>
      <c r="B14" s="561" t="s">
        <v>327</v>
      </c>
      <c r="C14" s="561" t="s">
        <v>340</v>
      </c>
      <c r="D14" s="561" t="s">
        <v>329</v>
      </c>
      <c r="E14" s="561" t="s">
        <v>330</v>
      </c>
      <c r="F14" s="561"/>
      <c r="G14" s="561" t="s">
        <v>331</v>
      </c>
      <c r="H14" s="561"/>
      <c r="I14" s="561" t="s">
        <v>332</v>
      </c>
      <c r="J14" s="561"/>
      <c r="K14" s="561" t="s">
        <v>333</v>
      </c>
      <c r="L14" s="561"/>
      <c r="M14" s="562" t="s">
        <v>334</v>
      </c>
      <c r="N14" s="564" t="s">
        <v>335</v>
      </c>
      <c r="O14" s="565"/>
    </row>
    <row r="15" spans="1:15" ht="19.5" customHeight="1">
      <c r="A15" s="571"/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3"/>
      <c r="N15" s="566"/>
      <c r="O15" s="567"/>
    </row>
    <row r="16" spans="1:15" ht="21.75" customHeight="1">
      <c r="A16" s="571"/>
      <c r="B16" s="561"/>
      <c r="C16" s="561"/>
      <c r="D16" s="561"/>
      <c r="E16" s="189" t="s">
        <v>336</v>
      </c>
      <c r="F16" s="189" t="s">
        <v>337</v>
      </c>
      <c r="G16" s="189" t="s">
        <v>336</v>
      </c>
      <c r="H16" s="189" t="s">
        <v>337</v>
      </c>
      <c r="I16" s="189" t="s">
        <v>336</v>
      </c>
      <c r="J16" s="189" t="s">
        <v>337</v>
      </c>
      <c r="K16" s="189" t="s">
        <v>336</v>
      </c>
      <c r="L16" s="189" t="s">
        <v>337</v>
      </c>
      <c r="M16" s="187" t="s">
        <v>338</v>
      </c>
      <c r="N16" s="189" t="s">
        <v>336</v>
      </c>
      <c r="O16" s="189" t="s">
        <v>337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341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302</v>
      </c>
    </row>
    <row r="20" spans="1:15" ht="42.75" customHeight="1">
      <c r="A20" s="196" t="s">
        <v>326</v>
      </c>
      <c r="B20" s="572" t="s">
        <v>327</v>
      </c>
      <c r="C20" s="572"/>
      <c r="D20" s="572" t="s">
        <v>342</v>
      </c>
      <c r="E20" s="572"/>
      <c r="F20" s="572"/>
      <c r="G20" s="572" t="s">
        <v>329</v>
      </c>
      <c r="H20" s="572"/>
      <c r="I20" s="572" t="s">
        <v>343</v>
      </c>
      <c r="J20" s="572"/>
      <c r="K20" s="572"/>
      <c r="L20" s="561" t="s">
        <v>334</v>
      </c>
      <c r="M20" s="561"/>
    </row>
    <row r="21" spans="1:15" ht="12.75" customHeight="1">
      <c r="A21" s="188">
        <v>1</v>
      </c>
      <c r="B21" s="572">
        <v>2</v>
      </c>
      <c r="C21" s="572"/>
      <c r="D21" s="572">
        <v>3</v>
      </c>
      <c r="E21" s="572"/>
      <c r="F21" s="572"/>
      <c r="G21" s="572">
        <v>4</v>
      </c>
      <c r="H21" s="572"/>
      <c r="I21" s="572">
        <v>5</v>
      </c>
      <c r="J21" s="572"/>
      <c r="K21" s="572"/>
      <c r="L21" s="572">
        <v>6</v>
      </c>
      <c r="M21" s="572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304" t="s">
        <v>521</v>
      </c>
      <c r="C24" s="181"/>
      <c r="D24" s="181"/>
      <c r="E24" s="304" t="s">
        <v>509</v>
      </c>
      <c r="F24" s="181"/>
      <c r="G24" s="199"/>
      <c r="H24" s="199"/>
      <c r="I24" s="199"/>
      <c r="J24" s="199"/>
      <c r="K24" s="304" t="s">
        <v>314</v>
      </c>
      <c r="L24" s="181"/>
      <c r="M24" s="178"/>
      <c r="N24" s="301" t="s">
        <v>522</v>
      </c>
      <c r="O24" s="301"/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4" workbookViewId="0">
      <selection activeCell="C9" sqref="C9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52" t="s">
        <v>344</v>
      </c>
      <c r="D1" s="552"/>
    </row>
    <row r="2" spans="1:4" ht="75" customHeight="1">
      <c r="A2" s="558" t="s">
        <v>315</v>
      </c>
      <c r="B2" s="558"/>
      <c r="C2" s="558"/>
      <c r="D2" s="558"/>
    </row>
    <row r="3" spans="1:4" ht="20.25" customHeight="1">
      <c r="A3" s="557" t="s">
        <v>515</v>
      </c>
      <c r="B3" s="557"/>
      <c r="C3" s="557"/>
      <c r="D3" s="557"/>
    </row>
    <row r="4" spans="1:4" ht="27" customHeight="1">
      <c r="A4" s="573" t="s">
        <v>311</v>
      </c>
      <c r="B4" s="573"/>
      <c r="C4" s="573"/>
      <c r="D4" s="573"/>
    </row>
    <row r="5" spans="1:4" ht="57" customHeight="1">
      <c r="A5" s="268" t="s">
        <v>312</v>
      </c>
      <c r="B5" s="268" t="s">
        <v>313</v>
      </c>
      <c r="C5" s="268" t="s">
        <v>532</v>
      </c>
      <c r="D5" s="268" t="s">
        <v>322</v>
      </c>
    </row>
    <row r="6" spans="1:4" ht="63" customHeight="1">
      <c r="A6" s="269" t="s">
        <v>316</v>
      </c>
      <c r="B6" s="270"/>
      <c r="C6" s="270">
        <v>27705.200000000001</v>
      </c>
      <c r="D6" s="270" t="s">
        <v>533</v>
      </c>
    </row>
    <row r="7" spans="1:4">
      <c r="A7" s="271" t="s">
        <v>317</v>
      </c>
      <c r="B7" s="189"/>
      <c r="C7" s="272"/>
      <c r="D7" s="273"/>
    </row>
    <row r="8" spans="1:4" ht="29.25" customHeight="1">
      <c r="A8" s="271" t="s">
        <v>318</v>
      </c>
      <c r="B8" s="274"/>
      <c r="C8" s="275"/>
      <c r="D8" s="276"/>
    </row>
    <row r="9" spans="1:4" ht="34.5" customHeight="1">
      <c r="A9" s="271" t="s">
        <v>319</v>
      </c>
      <c r="B9" s="189"/>
      <c r="C9" s="272"/>
      <c r="D9" s="273"/>
    </row>
    <row r="10" spans="1:4" ht="24" customHeight="1">
      <c r="A10" s="271" t="s">
        <v>320</v>
      </c>
      <c r="B10" s="274"/>
      <c r="C10" s="275"/>
      <c r="D10" s="276"/>
    </row>
    <row r="11" spans="1:4" ht="29.25" customHeight="1">
      <c r="A11" s="271" t="s">
        <v>516</v>
      </c>
      <c r="B11" s="189" t="s">
        <v>517</v>
      </c>
      <c r="C11" s="272">
        <v>27705.200000000001</v>
      </c>
      <c r="D11" s="273" t="s">
        <v>518</v>
      </c>
    </row>
    <row r="12" spans="1:4" ht="50.25" customHeight="1">
      <c r="A12" s="269" t="s">
        <v>321</v>
      </c>
      <c r="B12" s="274"/>
      <c r="C12" s="275"/>
      <c r="D12" s="276"/>
    </row>
    <row r="13" spans="1:4">
      <c r="A13" s="277"/>
      <c r="B13" s="278"/>
      <c r="C13" s="279"/>
      <c r="D13" s="279"/>
    </row>
    <row r="14" spans="1:4" ht="30.75" customHeight="1">
      <c r="A14" s="305" t="s">
        <v>521</v>
      </c>
      <c r="B14" s="305"/>
      <c r="C14" s="305" t="s">
        <v>509</v>
      </c>
      <c r="D14" s="280"/>
    </row>
    <row r="15" spans="1:4">
      <c r="A15" s="301"/>
      <c r="B15" s="301"/>
      <c r="C15" s="301"/>
    </row>
    <row r="16" spans="1:4">
      <c r="A16" s="306" t="s">
        <v>314</v>
      </c>
      <c r="B16" s="301"/>
      <c r="C16" s="301" t="s">
        <v>522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D15" sqref="D1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60"/>
      <c r="D1" s="260"/>
      <c r="E1" s="552" t="s">
        <v>380</v>
      </c>
      <c r="F1" s="552"/>
      <c r="G1" s="200"/>
    </row>
    <row r="2" spans="3:7" ht="68.25" customHeight="1">
      <c r="C2" s="574" t="s">
        <v>349</v>
      </c>
      <c r="D2" s="574"/>
      <c r="E2" s="574"/>
      <c r="F2" s="574"/>
    </row>
    <row r="3" spans="3:7">
      <c r="C3" s="281"/>
      <c r="D3" s="260"/>
      <c r="E3" s="260"/>
      <c r="F3" s="260"/>
    </row>
    <row r="4" spans="3:7" ht="107.25" customHeight="1">
      <c r="C4" s="282" t="s">
        <v>345</v>
      </c>
      <c r="D4" s="282" t="s">
        <v>346</v>
      </c>
      <c r="E4" s="282" t="s">
        <v>347</v>
      </c>
      <c r="F4" s="282" t="s">
        <v>348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305" t="s">
        <v>521</v>
      </c>
      <c r="D10" s="301"/>
      <c r="E10" s="301" t="s">
        <v>509</v>
      </c>
    </row>
    <row r="11" spans="3:7">
      <c r="C11" s="301"/>
      <c r="D11" s="301"/>
      <c r="E11" s="301"/>
    </row>
    <row r="12" spans="3:7">
      <c r="C12" s="306" t="s">
        <v>314</v>
      </c>
      <c r="D12" s="301"/>
      <c r="E12" s="301" t="s">
        <v>522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zoomScale="70" zoomScaleNormal="60" zoomScaleSheetLayoutView="70" workbookViewId="0">
      <selection activeCell="B31" sqref="B31:D31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481</v>
      </c>
      <c r="B1" s="18"/>
      <c r="D1" s="2"/>
      <c r="E1" s="2" t="s">
        <v>501</v>
      </c>
      <c r="F1" s="2"/>
      <c r="G1" s="2"/>
    </row>
    <row r="2" spans="1:10">
      <c r="B2" s="18"/>
      <c r="D2" s="2"/>
      <c r="E2" s="2" t="s">
        <v>489</v>
      </c>
      <c r="F2" s="2"/>
      <c r="G2" s="2"/>
    </row>
    <row r="3" spans="1:10" ht="18.75" customHeight="1">
      <c r="A3" s="339"/>
      <c r="B3" s="340"/>
      <c r="D3" s="18"/>
      <c r="E3" s="2" t="s">
        <v>490</v>
      </c>
      <c r="F3" s="2"/>
      <c r="G3" s="2"/>
    </row>
    <row r="4" spans="1:10" ht="42" customHeight="1">
      <c r="A4" s="21" t="s">
        <v>482</v>
      </c>
      <c r="D4" s="18"/>
      <c r="E4" s="336" t="s">
        <v>0</v>
      </c>
      <c r="F4" s="336"/>
      <c r="G4" s="336"/>
      <c r="J4" s="40"/>
    </row>
    <row r="5" spans="1:10" ht="18.75" customHeight="1">
      <c r="A5" s="287"/>
      <c r="B5" s="287"/>
      <c r="D5" s="18"/>
      <c r="E5" s="18"/>
      <c r="F5" s="18"/>
      <c r="G5" s="337"/>
      <c r="H5" s="337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1" t="s">
        <v>483</v>
      </c>
      <c r="B8" s="341"/>
      <c r="D8" s="18"/>
      <c r="E8" s="18"/>
      <c r="F8" s="18"/>
      <c r="G8" s="337"/>
      <c r="H8" s="337"/>
      <c r="I8" s="337"/>
      <c r="J8" s="337"/>
    </row>
    <row r="9" spans="1:10" ht="18.75" customHeight="1">
      <c r="E9" s="1" t="s">
        <v>486</v>
      </c>
      <c r="F9" s="1"/>
      <c r="G9" s="1"/>
      <c r="H9" s="1"/>
    </row>
    <row r="10" spans="1:10">
      <c r="A10" s="52" t="s">
        <v>484</v>
      </c>
      <c r="C10" s="3"/>
      <c r="D10" s="22"/>
      <c r="E10" s="288"/>
      <c r="F10" s="288"/>
      <c r="G10" s="288"/>
      <c r="H10" s="288"/>
    </row>
    <row r="11" spans="1:10" ht="18.75" customHeight="1">
      <c r="A11" s="338"/>
      <c r="B11" s="338"/>
      <c r="C11" s="151"/>
      <c r="D11" s="151"/>
      <c r="E11" s="289" t="s">
        <v>487</v>
      </c>
      <c r="F11" s="289"/>
      <c r="G11" s="289"/>
      <c r="H11" s="289"/>
    </row>
    <row r="12" spans="1:10" ht="20.25" customHeight="1">
      <c r="A12" s="343" t="s">
        <v>485</v>
      </c>
      <c r="B12" s="343"/>
      <c r="D12" s="2"/>
      <c r="E12" s="288"/>
      <c r="F12" s="288"/>
      <c r="G12" s="288"/>
      <c r="H12" s="288"/>
    </row>
    <row r="13" spans="1:10" ht="19.5" customHeight="1">
      <c r="A13" s="342"/>
      <c r="B13" s="342"/>
      <c r="E13" s="289" t="s">
        <v>488</v>
      </c>
      <c r="F13" s="289"/>
      <c r="G13" s="289"/>
      <c r="H13" s="289"/>
    </row>
    <row r="14" spans="1:10" ht="19.5" customHeight="1">
      <c r="A14" s="21"/>
      <c r="E14" s="288"/>
      <c r="F14" s="288"/>
      <c r="G14" s="288"/>
      <c r="H14" s="288"/>
    </row>
    <row r="15" spans="1:10" ht="19.5" customHeight="1">
      <c r="A15" s="343"/>
      <c r="B15" s="343"/>
      <c r="C15" s="3"/>
      <c r="D15" s="18"/>
      <c r="E15" s="18"/>
      <c r="F15" s="18"/>
      <c r="G15" s="336"/>
      <c r="H15" s="336"/>
      <c r="I15" s="336"/>
      <c r="J15" s="336"/>
    </row>
    <row r="16" spans="1:10" ht="16.5" customHeight="1">
      <c r="A16" s="341" t="s">
        <v>483</v>
      </c>
      <c r="B16" s="341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1"/>
      <c r="B18" s="341"/>
      <c r="D18" s="18"/>
      <c r="E18" s="2" t="s">
        <v>483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3"/>
      <c r="C20" s="333"/>
      <c r="D20" s="333"/>
      <c r="E20" s="228"/>
      <c r="F20" s="229"/>
      <c r="G20" s="5" t="s">
        <v>188</v>
      </c>
    </row>
    <row r="21" spans="1:10" ht="34.5" customHeight="1">
      <c r="A21" s="344" t="s">
        <v>503</v>
      </c>
      <c r="B21" s="345"/>
      <c r="C21" s="345"/>
      <c r="D21" s="345"/>
      <c r="E21" s="346"/>
      <c r="F21" s="12" t="s">
        <v>101</v>
      </c>
      <c r="G21" s="5">
        <v>38286313</v>
      </c>
    </row>
    <row r="22" spans="1:10" ht="28.5" customHeight="1">
      <c r="A22" s="49" t="s">
        <v>12</v>
      </c>
      <c r="B22" s="332" t="s">
        <v>504</v>
      </c>
      <c r="C22" s="332"/>
      <c r="D22" s="332"/>
      <c r="E22" s="50"/>
      <c r="F22" s="12" t="s">
        <v>100</v>
      </c>
      <c r="G22" s="5">
        <v>150</v>
      </c>
    </row>
    <row r="23" spans="1:10" ht="27" customHeight="1">
      <c r="A23" s="49" t="s">
        <v>17</v>
      </c>
      <c r="B23" s="332" t="s">
        <v>505</v>
      </c>
      <c r="C23" s="332"/>
      <c r="D23" s="332"/>
      <c r="E23" s="50"/>
      <c r="F23" s="12" t="s">
        <v>99</v>
      </c>
      <c r="G23" s="292">
        <v>3210300000</v>
      </c>
    </row>
    <row r="24" spans="1:10" ht="27" customHeight="1">
      <c r="A24" s="53" t="s">
        <v>67</v>
      </c>
      <c r="B24" s="333"/>
      <c r="C24" s="333"/>
      <c r="D24" s="333"/>
      <c r="E24" s="55"/>
      <c r="F24" s="12" t="s">
        <v>7</v>
      </c>
      <c r="G24" s="5"/>
    </row>
    <row r="25" spans="1:10" ht="24.75" customHeight="1">
      <c r="A25" s="53" t="s">
        <v>14</v>
      </c>
      <c r="B25" s="333"/>
      <c r="C25" s="333"/>
      <c r="D25" s="333"/>
      <c r="E25" s="55"/>
      <c r="F25" s="12" t="s">
        <v>6</v>
      </c>
      <c r="G25" s="5"/>
    </row>
    <row r="26" spans="1:10" ht="41.25" customHeight="1">
      <c r="A26" s="53" t="s">
        <v>13</v>
      </c>
      <c r="B26" s="332" t="s">
        <v>507</v>
      </c>
      <c r="C26" s="332"/>
      <c r="D26" s="332"/>
      <c r="E26" s="55"/>
      <c r="F26" s="12" t="s">
        <v>8</v>
      </c>
      <c r="G26" s="293" t="s">
        <v>506</v>
      </c>
    </row>
    <row r="27" spans="1:10" ht="40.5" customHeight="1">
      <c r="A27" s="53" t="s">
        <v>244</v>
      </c>
      <c r="B27" s="333"/>
      <c r="C27" s="333"/>
      <c r="D27" s="333"/>
      <c r="E27" s="333" t="s">
        <v>139</v>
      </c>
      <c r="F27" s="334"/>
      <c r="G27" s="10"/>
    </row>
    <row r="28" spans="1:10" ht="36" customHeight="1">
      <c r="A28" s="53" t="s">
        <v>18</v>
      </c>
      <c r="B28" s="332" t="s">
        <v>502</v>
      </c>
      <c r="C28" s="332"/>
      <c r="D28" s="332"/>
      <c r="E28" s="333" t="s">
        <v>140</v>
      </c>
      <c r="F28" s="335"/>
      <c r="G28" s="10"/>
    </row>
    <row r="29" spans="1:10" ht="33" customHeight="1">
      <c r="A29" s="53" t="s">
        <v>91</v>
      </c>
      <c r="B29" s="332">
        <v>10</v>
      </c>
      <c r="C29" s="332"/>
      <c r="D29" s="332"/>
      <c r="E29" s="54"/>
      <c r="F29" s="54"/>
      <c r="G29" s="54"/>
    </row>
    <row r="30" spans="1:10" ht="30.75" customHeight="1">
      <c r="A30" s="49" t="s">
        <v>9</v>
      </c>
      <c r="B30" s="332" t="s">
        <v>508</v>
      </c>
      <c r="C30" s="332"/>
      <c r="D30" s="332"/>
      <c r="E30" s="332"/>
      <c r="F30" s="332"/>
      <c r="G30" s="332"/>
    </row>
    <row r="31" spans="1:10" ht="34.5" customHeight="1">
      <c r="A31" s="53" t="s">
        <v>10</v>
      </c>
      <c r="B31" s="331">
        <v>976752363</v>
      </c>
      <c r="C31" s="331"/>
      <c r="D31" s="331"/>
      <c r="E31" s="54"/>
      <c r="F31" s="54"/>
      <c r="G31" s="54"/>
    </row>
    <row r="32" spans="1:10" ht="28.5" customHeight="1">
      <c r="A32" s="49" t="s">
        <v>11</v>
      </c>
      <c r="B32" s="332" t="s">
        <v>509</v>
      </c>
      <c r="C32" s="332"/>
      <c r="D32" s="332"/>
      <c r="E32" s="51"/>
      <c r="F32" s="51"/>
      <c r="G32" s="51"/>
    </row>
    <row r="33" spans="1:7" ht="269.25" customHeight="1">
      <c r="A33" s="330"/>
      <c r="B33" s="330"/>
      <c r="C33" s="330"/>
      <c r="D33" s="2"/>
      <c r="E33" s="2"/>
      <c r="F33" s="2"/>
      <c r="G33" s="2"/>
    </row>
    <row r="34" spans="1:7" ht="27.75" customHeight="1">
      <c r="A34" s="312"/>
      <c r="B34" s="312"/>
      <c r="C34" s="312"/>
      <c r="D34" s="312"/>
      <c r="E34" s="312"/>
      <c r="F34" s="312"/>
      <c r="G34" s="312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2:D22"/>
    <mergeCell ref="B23:D23"/>
    <mergeCell ref="B24:D24"/>
    <mergeCell ref="B25:D25"/>
    <mergeCell ref="A21:E21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70" zoomScaleNormal="75" zoomScaleSheetLayoutView="70" workbookViewId="0">
      <pane xSplit="2" ySplit="6" topLeftCell="C7" activePane="bottomRight" state="frozen"/>
      <selection activeCell="A67" sqref="A67"/>
      <selection pane="topRight" activeCell="A67" sqref="A67"/>
      <selection pane="bottomLeft" activeCell="A67" sqref="A67"/>
      <selection pane="bottomRight" activeCell="E76" sqref="E76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3.7109375" style="21" customWidth="1"/>
    <col min="9" max="9" width="15.85546875" style="21" customWidth="1"/>
    <col min="10" max="16384" width="9.140625" style="2"/>
  </cols>
  <sheetData>
    <row r="1" spans="1:9" ht="30.75" customHeight="1">
      <c r="A1" s="347" t="s">
        <v>84</v>
      </c>
      <c r="B1" s="347"/>
      <c r="C1" s="347"/>
      <c r="D1" s="347"/>
      <c r="E1" s="347"/>
      <c r="F1" s="347"/>
      <c r="G1" s="347"/>
      <c r="H1" s="347"/>
      <c r="I1" s="347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18" t="s">
        <v>207</v>
      </c>
      <c r="B3" s="319" t="s">
        <v>15</v>
      </c>
      <c r="C3" s="321" t="s">
        <v>491</v>
      </c>
      <c r="D3" s="321"/>
      <c r="E3" s="350" t="s">
        <v>526</v>
      </c>
      <c r="F3" s="320"/>
      <c r="G3" s="320"/>
      <c r="H3" s="320"/>
      <c r="I3" s="348" t="s">
        <v>201</v>
      </c>
    </row>
    <row r="4" spans="1:9" ht="72.75" customHeight="1">
      <c r="A4" s="318"/>
      <c r="B4" s="319"/>
      <c r="C4" s="290" t="s">
        <v>492</v>
      </c>
      <c r="D4" s="6" t="s">
        <v>493</v>
      </c>
      <c r="E4" s="47" t="s">
        <v>191</v>
      </c>
      <c r="F4" s="47" t="s">
        <v>181</v>
      </c>
      <c r="G4" s="47" t="s">
        <v>392</v>
      </c>
      <c r="H4" s="47" t="s">
        <v>393</v>
      </c>
      <c r="I4" s="349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4" t="s">
        <v>200</v>
      </c>
      <c r="B6" s="354"/>
      <c r="C6" s="354"/>
      <c r="D6" s="354"/>
      <c r="E6" s="354"/>
      <c r="F6" s="354"/>
      <c r="G6" s="354"/>
      <c r="H6" s="354"/>
      <c r="I6" s="354"/>
    </row>
    <row r="7" spans="1:9" s="4" customFormat="1" ht="42.75" customHeight="1">
      <c r="A7" s="218" t="s">
        <v>390</v>
      </c>
      <c r="B7" s="99">
        <v>1000</v>
      </c>
      <c r="C7" s="232">
        <v>562</v>
      </c>
      <c r="D7" s="232">
        <v>1126</v>
      </c>
      <c r="E7" s="232">
        <v>1344</v>
      </c>
      <c r="F7" s="232">
        <v>1126</v>
      </c>
      <c r="G7" s="230">
        <f>F7-E7</f>
        <v>-218</v>
      </c>
      <c r="H7" s="233">
        <f>F7/E7*100</f>
        <v>83.779761904761912</v>
      </c>
      <c r="I7" s="66"/>
    </row>
    <row r="8" spans="1:9" ht="44.25" customHeight="1">
      <c r="A8" s="218" t="s">
        <v>391</v>
      </c>
      <c r="B8" s="214">
        <v>1010</v>
      </c>
      <c r="C8" s="230">
        <f>SUM(C9:C16)</f>
        <v>-2004</v>
      </c>
      <c r="D8" s="230">
        <f>SUM(D9:D16)</f>
        <v>-4259</v>
      </c>
      <c r="E8" s="230">
        <f>SUM(E9:E16)</f>
        <v>-5117</v>
      </c>
      <c r="F8" s="230">
        <f>SUM(F9:F16)</f>
        <v>-4259</v>
      </c>
      <c r="G8" s="230">
        <f>F8-E8</f>
        <v>858</v>
      </c>
      <c r="H8" s="233">
        <f>F8/E8*100</f>
        <v>83.232362712526879</v>
      </c>
      <c r="I8" s="66"/>
    </row>
    <row r="9" spans="1:9" s="1" customFormat="1" ht="22.5" customHeight="1">
      <c r="A9" s="104" t="s">
        <v>206</v>
      </c>
      <c r="B9" s="90">
        <v>1011</v>
      </c>
      <c r="C9" s="105"/>
      <c r="D9" s="105" t="s">
        <v>260</v>
      </c>
      <c r="E9" s="105" t="s">
        <v>260</v>
      </c>
      <c r="F9" s="105" t="s">
        <v>260</v>
      </c>
      <c r="G9" s="230" t="e">
        <f t="shared" ref="G9:G16" si="0">F9-E9</f>
        <v>#VALUE!</v>
      </c>
      <c r="H9" s="233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-44</v>
      </c>
      <c r="D10" s="105">
        <v>-94</v>
      </c>
      <c r="E10" s="105">
        <v>-79</v>
      </c>
      <c r="F10" s="105">
        <v>-94</v>
      </c>
      <c r="G10" s="230">
        <f t="shared" si="0"/>
        <v>-15</v>
      </c>
      <c r="H10" s="233">
        <f t="shared" si="1"/>
        <v>118.98734177215189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-1325</v>
      </c>
      <c r="D11" s="105">
        <v>-3132</v>
      </c>
      <c r="E11" s="105">
        <v>-3800</v>
      </c>
      <c r="F11" s="105">
        <v>-3132</v>
      </c>
      <c r="G11" s="230">
        <f t="shared" si="0"/>
        <v>668</v>
      </c>
      <c r="H11" s="233">
        <f t="shared" si="1"/>
        <v>82.421052631578945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-419</v>
      </c>
      <c r="D12" s="105">
        <v>-601</v>
      </c>
      <c r="E12" s="105">
        <v>-650</v>
      </c>
      <c r="F12" s="105">
        <v>-601</v>
      </c>
      <c r="G12" s="230">
        <f t="shared" si="0"/>
        <v>49</v>
      </c>
      <c r="H12" s="233">
        <f t="shared" si="1"/>
        <v>92.461538461538467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-77</v>
      </c>
      <c r="D13" s="105">
        <v>-149</v>
      </c>
      <c r="E13" s="105">
        <v>-142</v>
      </c>
      <c r="F13" s="105">
        <v>-149</v>
      </c>
      <c r="G13" s="230">
        <f t="shared" si="0"/>
        <v>-7</v>
      </c>
      <c r="H13" s="233">
        <f t="shared" si="1"/>
        <v>104.92957746478872</v>
      </c>
      <c r="I13" s="65"/>
    </row>
    <row r="14" spans="1:9" s="1" customFormat="1" ht="48" customHeight="1">
      <c r="A14" s="104" t="s">
        <v>385</v>
      </c>
      <c r="B14" s="90">
        <v>1016</v>
      </c>
      <c r="C14" s="105">
        <v>-119</v>
      </c>
      <c r="D14" s="105">
        <v>-251</v>
      </c>
      <c r="E14" s="105">
        <v>-376</v>
      </c>
      <c r="F14" s="105">
        <v>-251</v>
      </c>
      <c r="G14" s="230">
        <f t="shared" si="0"/>
        <v>125</v>
      </c>
      <c r="H14" s="233">
        <f t="shared" si="1"/>
        <v>66.755319148936167</v>
      </c>
      <c r="I14" s="65"/>
    </row>
    <row r="15" spans="1:9" s="1" customFormat="1" ht="33" customHeight="1">
      <c r="A15" s="104" t="s">
        <v>386</v>
      </c>
      <c r="B15" s="90">
        <v>1017</v>
      </c>
      <c r="C15" s="105" t="s">
        <v>260</v>
      </c>
      <c r="D15" s="105"/>
      <c r="E15" s="105">
        <v>-5</v>
      </c>
      <c r="F15" s="105" t="s">
        <v>260</v>
      </c>
      <c r="G15" s="230" t="e">
        <f t="shared" si="0"/>
        <v>#VALUE!</v>
      </c>
      <c r="H15" s="233" t="e">
        <f t="shared" si="1"/>
        <v>#VALUE!</v>
      </c>
      <c r="I15" s="65"/>
    </row>
    <row r="16" spans="1:9" s="1" customFormat="1" ht="22.5" customHeight="1">
      <c r="A16" s="104" t="s">
        <v>402</v>
      </c>
      <c r="B16" s="90">
        <v>1018</v>
      </c>
      <c r="C16" s="105">
        <v>-20</v>
      </c>
      <c r="D16" s="105">
        <v>-32</v>
      </c>
      <c r="E16" s="105">
        <v>-65</v>
      </c>
      <c r="F16" s="105">
        <v>-32</v>
      </c>
      <c r="G16" s="230">
        <f t="shared" si="0"/>
        <v>33</v>
      </c>
      <c r="H16" s="233">
        <f t="shared" si="1"/>
        <v>49.230769230769234</v>
      </c>
      <c r="I16" s="65"/>
    </row>
    <row r="17" spans="1:9" s="4" customFormat="1" ht="27.75" customHeight="1">
      <c r="A17" s="221" t="s">
        <v>21</v>
      </c>
      <c r="B17" s="214">
        <v>1020</v>
      </c>
      <c r="C17" s="158">
        <f>C7+C8</f>
        <v>-1442</v>
      </c>
      <c r="D17" s="158">
        <f>D7+D8</f>
        <v>-3133</v>
      </c>
      <c r="E17" s="158">
        <f t="shared" ref="E17:F17" si="2">E7+E8</f>
        <v>-3773</v>
      </c>
      <c r="F17" s="158">
        <f t="shared" si="2"/>
        <v>-3133</v>
      </c>
      <c r="G17" s="158">
        <f>F17-E17</f>
        <v>640</v>
      </c>
      <c r="H17" s="208">
        <f>F17/E17*100</f>
        <v>83.037370792472828</v>
      </c>
      <c r="I17" s="234"/>
    </row>
    <row r="18" spans="1:9" s="4" customFormat="1" ht="27.75" customHeight="1">
      <c r="A18" s="221"/>
      <c r="B18" s="214"/>
      <c r="C18" s="158"/>
      <c r="D18" s="158"/>
      <c r="E18" s="158"/>
      <c r="F18" s="158"/>
      <c r="G18" s="158"/>
      <c r="H18" s="208"/>
      <c r="I18" s="234"/>
    </row>
    <row r="19" spans="1:9" ht="34.5" customHeight="1">
      <c r="A19" s="294" t="s">
        <v>519</v>
      </c>
      <c r="B19" s="99">
        <v>1030</v>
      </c>
      <c r="C19" s="82" t="s">
        <v>510</v>
      </c>
      <c r="D19" s="82">
        <v>3753</v>
      </c>
      <c r="E19" s="82">
        <v>4388</v>
      </c>
      <c r="F19" s="82">
        <v>3753</v>
      </c>
      <c r="G19" s="86">
        <f>F19-E19</f>
        <v>-635</v>
      </c>
      <c r="H19" s="208">
        <f>F19/E19*100</f>
        <v>85.528714676390152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6"/>
      <c r="I20" s="66"/>
    </row>
    <row r="21" spans="1:9" ht="32.25" customHeight="1">
      <c r="A21" s="218" t="s">
        <v>407</v>
      </c>
      <c r="B21" s="214">
        <v>1040</v>
      </c>
      <c r="C21" s="230">
        <f>SUM(C22:C41,C43)</f>
        <v>-308</v>
      </c>
      <c r="D21" s="230">
        <f>SUM(D22:D41,D43)</f>
        <v>-623</v>
      </c>
      <c r="E21" s="230">
        <f>SUM(E22:E41,E43)</f>
        <v>-615</v>
      </c>
      <c r="F21" s="230">
        <f>SUM(F22:F41,F43)</f>
        <v>-623</v>
      </c>
      <c r="G21" s="230">
        <f>F21-E21</f>
        <v>-8</v>
      </c>
      <c r="H21" s="208">
        <f>F21/E21*100</f>
        <v>101.30081300813008</v>
      </c>
      <c r="I21" s="66"/>
    </row>
    <row r="22" spans="1:9" ht="33.75" customHeight="1">
      <c r="A22" s="104" t="s">
        <v>92</v>
      </c>
      <c r="B22" s="99">
        <v>1041</v>
      </c>
      <c r="C22" s="105" t="s">
        <v>260</v>
      </c>
      <c r="D22" s="105"/>
      <c r="E22" s="105" t="s">
        <v>260</v>
      </c>
      <c r="F22" s="105" t="s">
        <v>260</v>
      </c>
      <c r="G22" s="106"/>
      <c r="H22" s="206"/>
      <c r="I22" s="66"/>
    </row>
    <row r="23" spans="1:9" ht="21.75" customHeight="1">
      <c r="A23" s="104" t="s">
        <v>154</v>
      </c>
      <c r="B23" s="99">
        <v>1042</v>
      </c>
      <c r="C23" s="105" t="s">
        <v>260</v>
      </c>
      <c r="D23" s="105"/>
      <c r="E23" s="105" t="s">
        <v>260</v>
      </c>
      <c r="F23" s="105" t="s">
        <v>260</v>
      </c>
      <c r="G23" s="106"/>
      <c r="H23" s="206"/>
      <c r="I23" s="66"/>
    </row>
    <row r="24" spans="1:9" ht="21.75" customHeight="1">
      <c r="A24" s="104" t="s">
        <v>57</v>
      </c>
      <c r="B24" s="99">
        <v>1043</v>
      </c>
      <c r="C24" s="105" t="s">
        <v>260</v>
      </c>
      <c r="D24" s="105"/>
      <c r="E24" s="105" t="s">
        <v>260</v>
      </c>
      <c r="F24" s="105" t="s">
        <v>260</v>
      </c>
      <c r="G24" s="106"/>
      <c r="H24" s="206"/>
      <c r="I24" s="66"/>
    </row>
    <row r="25" spans="1:9" ht="21.75" customHeight="1">
      <c r="A25" s="104" t="s">
        <v>19</v>
      </c>
      <c r="B25" s="99">
        <v>1044</v>
      </c>
      <c r="C25" s="105" t="s">
        <v>260</v>
      </c>
      <c r="D25" s="105"/>
      <c r="E25" s="105" t="s">
        <v>260</v>
      </c>
      <c r="F25" s="105" t="s">
        <v>260</v>
      </c>
      <c r="G25" s="106"/>
      <c r="H25" s="206"/>
      <c r="I25" s="66"/>
    </row>
    <row r="26" spans="1:9" ht="19.5" customHeight="1">
      <c r="A26" s="104" t="s">
        <v>20</v>
      </c>
      <c r="B26" s="99">
        <v>1045</v>
      </c>
      <c r="C26" s="105" t="s">
        <v>260</v>
      </c>
      <c r="D26" s="105"/>
      <c r="E26" s="105" t="s">
        <v>260</v>
      </c>
      <c r="F26" s="105" t="s">
        <v>260</v>
      </c>
      <c r="G26" s="106"/>
      <c r="H26" s="206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260</v>
      </c>
      <c r="D27" s="105"/>
      <c r="E27" s="105" t="s">
        <v>260</v>
      </c>
      <c r="F27" s="105" t="s">
        <v>260</v>
      </c>
      <c r="G27" s="106"/>
      <c r="H27" s="206"/>
      <c r="I27" s="66"/>
    </row>
    <row r="28" spans="1:9" s="1" customFormat="1" ht="20.100000000000001" customHeight="1">
      <c r="A28" s="104" t="s">
        <v>35</v>
      </c>
      <c r="B28" s="99">
        <v>1047</v>
      </c>
      <c r="C28" s="105">
        <v>-5</v>
      </c>
      <c r="D28" s="105"/>
      <c r="E28" s="105">
        <v>-12</v>
      </c>
      <c r="F28" s="105" t="s">
        <v>260</v>
      </c>
      <c r="G28" s="106"/>
      <c r="H28" s="206"/>
      <c r="I28" s="66"/>
    </row>
    <row r="29" spans="1:9" s="1" customFormat="1" ht="20.25" customHeight="1">
      <c r="A29" s="104" t="s">
        <v>36</v>
      </c>
      <c r="B29" s="99">
        <v>1048</v>
      </c>
      <c r="C29" s="105">
        <v>-250</v>
      </c>
      <c r="D29" s="105">
        <v>-491</v>
      </c>
      <c r="E29" s="105">
        <v>-488</v>
      </c>
      <c r="F29" s="105">
        <v>-491</v>
      </c>
      <c r="G29" s="106"/>
      <c r="H29" s="206"/>
      <c r="I29" s="66"/>
    </row>
    <row r="30" spans="1:9" s="1" customFormat="1" ht="20.25" customHeight="1">
      <c r="A30" s="104" t="s">
        <v>37</v>
      </c>
      <c r="B30" s="99">
        <v>1049</v>
      </c>
      <c r="C30" s="105">
        <v>-53</v>
      </c>
      <c r="D30" s="105">
        <v>-132</v>
      </c>
      <c r="E30" s="105">
        <v>-107</v>
      </c>
      <c r="F30" s="105">
        <v>-132</v>
      </c>
      <c r="G30" s="106"/>
      <c r="H30" s="206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260</v>
      </c>
      <c r="D31" s="105"/>
      <c r="E31" s="105" t="s">
        <v>260</v>
      </c>
      <c r="F31" s="105" t="s">
        <v>260</v>
      </c>
      <c r="G31" s="106"/>
      <c r="H31" s="206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260</v>
      </c>
      <c r="D32" s="105"/>
      <c r="E32" s="105" t="s">
        <v>260</v>
      </c>
      <c r="F32" s="105" t="s">
        <v>260</v>
      </c>
      <c r="G32" s="106"/>
      <c r="H32" s="206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260</v>
      </c>
      <c r="D33" s="105"/>
      <c r="E33" s="105" t="s">
        <v>260</v>
      </c>
      <c r="F33" s="105" t="s">
        <v>260</v>
      </c>
      <c r="G33" s="106"/>
      <c r="H33" s="206"/>
      <c r="I33" s="66"/>
    </row>
    <row r="34" spans="1:9" s="1" customFormat="1" ht="31.5" customHeight="1">
      <c r="A34" s="104" t="s">
        <v>387</v>
      </c>
      <c r="B34" s="99">
        <v>1053</v>
      </c>
      <c r="C34" s="105" t="s">
        <v>260</v>
      </c>
      <c r="D34" s="105"/>
      <c r="E34" s="105" t="s">
        <v>260</v>
      </c>
      <c r="F34" s="105" t="s">
        <v>260</v>
      </c>
      <c r="G34" s="106"/>
      <c r="H34" s="206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260</v>
      </c>
      <c r="D35" s="105"/>
      <c r="E35" s="105" t="s">
        <v>260</v>
      </c>
      <c r="F35" s="105" t="s">
        <v>260</v>
      </c>
      <c r="G35" s="106"/>
      <c r="H35" s="206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260</v>
      </c>
      <c r="D36" s="105"/>
      <c r="E36" s="105">
        <v>-8</v>
      </c>
      <c r="F36" s="105" t="s">
        <v>260</v>
      </c>
      <c r="G36" s="106"/>
      <c r="H36" s="206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260</v>
      </c>
      <c r="D37" s="105"/>
      <c r="E37" s="105" t="s">
        <v>260</v>
      </c>
      <c r="F37" s="105" t="s">
        <v>260</v>
      </c>
      <c r="G37" s="106"/>
      <c r="H37" s="206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260</v>
      </c>
      <c r="D38" s="105"/>
      <c r="E38" s="105" t="s">
        <v>260</v>
      </c>
      <c r="F38" s="105" t="s">
        <v>260</v>
      </c>
      <c r="G38" s="106"/>
      <c r="H38" s="206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260</v>
      </c>
      <c r="D39" s="105"/>
      <c r="E39" s="105" t="s">
        <v>260</v>
      </c>
      <c r="F39" s="105" t="s">
        <v>260</v>
      </c>
      <c r="G39" s="106"/>
      <c r="H39" s="206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260</v>
      </c>
      <c r="D40" s="105"/>
      <c r="E40" s="105" t="s">
        <v>260</v>
      </c>
      <c r="F40" s="105" t="s">
        <v>260</v>
      </c>
      <c r="G40" s="106"/>
      <c r="H40" s="206"/>
      <c r="I40" s="66"/>
    </row>
    <row r="41" spans="1:9" s="1" customFormat="1" ht="50.25" customHeight="1">
      <c r="A41" s="104" t="s">
        <v>69</v>
      </c>
      <c r="B41" s="99">
        <v>1060</v>
      </c>
      <c r="C41" s="105" t="s">
        <v>260</v>
      </c>
      <c r="D41" s="105"/>
      <c r="E41" s="105" t="s">
        <v>260</v>
      </c>
      <c r="F41" s="105" t="s">
        <v>260</v>
      </c>
      <c r="G41" s="106"/>
      <c r="H41" s="206"/>
      <c r="I41" s="66"/>
    </row>
    <row r="42" spans="1:9" s="1" customFormat="1" ht="22.5" customHeight="1">
      <c r="A42" s="177" t="s">
        <v>46</v>
      </c>
      <c r="B42" s="220">
        <v>1061</v>
      </c>
      <c r="C42" s="175" t="s">
        <v>260</v>
      </c>
      <c r="D42" s="175"/>
      <c r="E42" s="175" t="s">
        <v>260</v>
      </c>
      <c r="F42" s="175" t="s">
        <v>260</v>
      </c>
      <c r="G42" s="176"/>
      <c r="H42" s="207"/>
      <c r="I42" s="66"/>
    </row>
    <row r="43" spans="1:9" s="1" customFormat="1" ht="22.5" customHeight="1">
      <c r="A43" s="104" t="s">
        <v>394</v>
      </c>
      <c r="B43" s="99">
        <v>1062</v>
      </c>
      <c r="C43" s="105" t="s">
        <v>260</v>
      </c>
      <c r="D43" s="105"/>
      <c r="E43" s="105" t="s">
        <v>260</v>
      </c>
      <c r="F43" s="105" t="s">
        <v>260</v>
      </c>
      <c r="G43" s="106"/>
      <c r="H43" s="206"/>
      <c r="I43" s="66"/>
    </row>
    <row r="44" spans="1:9" ht="27.75" customHeight="1">
      <c r="A44" s="291" t="s">
        <v>395</v>
      </c>
      <c r="B44" s="214">
        <v>1070</v>
      </c>
      <c r="C44" s="230">
        <f>SUM(C47:C51)</f>
        <v>0</v>
      </c>
      <c r="D44" s="230">
        <f>SUM(D47:D51)</f>
        <v>0</v>
      </c>
      <c r="E44" s="230">
        <f>SUM(E47:E51)</f>
        <v>0</v>
      </c>
      <c r="F44" s="230">
        <f>SUM(F47:F51)</f>
        <v>0</v>
      </c>
      <c r="G44" s="230">
        <f>F44-E44</f>
        <v>0</v>
      </c>
      <c r="H44" s="208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260</v>
      </c>
      <c r="D45" s="105"/>
      <c r="E45" s="105" t="s">
        <v>260</v>
      </c>
      <c r="F45" s="105" t="s">
        <v>260</v>
      </c>
      <c r="G45" s="106"/>
      <c r="H45" s="206"/>
      <c r="I45" s="66"/>
    </row>
    <row r="46" spans="1:9" ht="20.25" customHeight="1">
      <c r="A46" s="104" t="s">
        <v>37</v>
      </c>
      <c r="B46" s="99">
        <v>1072</v>
      </c>
      <c r="C46" s="105" t="s">
        <v>260</v>
      </c>
      <c r="D46" s="105"/>
      <c r="E46" s="105" t="s">
        <v>260</v>
      </c>
      <c r="F46" s="105" t="s">
        <v>260</v>
      </c>
      <c r="G46" s="106"/>
      <c r="H46" s="206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260</v>
      </c>
      <c r="D47" s="105"/>
      <c r="E47" s="105" t="s">
        <v>260</v>
      </c>
      <c r="F47" s="105" t="s">
        <v>260</v>
      </c>
      <c r="G47" s="106"/>
      <c r="H47" s="206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260</v>
      </c>
      <c r="D48" s="105"/>
      <c r="E48" s="105" t="s">
        <v>260</v>
      </c>
      <c r="F48" s="105" t="s">
        <v>260</v>
      </c>
      <c r="G48" s="106"/>
      <c r="H48" s="206"/>
      <c r="I48" s="66"/>
    </row>
    <row r="49" spans="1:9" s="1" customFormat="1" ht="19.5" customHeight="1">
      <c r="A49" s="104" t="s">
        <v>72</v>
      </c>
      <c r="B49" s="99">
        <v>1075</v>
      </c>
      <c r="C49" s="105" t="s">
        <v>260</v>
      </c>
      <c r="D49" s="105"/>
      <c r="E49" s="105" t="s">
        <v>260</v>
      </c>
      <c r="F49" s="105" t="s">
        <v>260</v>
      </c>
      <c r="G49" s="106"/>
      <c r="H49" s="206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260</v>
      </c>
      <c r="D50" s="105"/>
      <c r="E50" s="105" t="s">
        <v>260</v>
      </c>
      <c r="F50" s="105" t="s">
        <v>260</v>
      </c>
      <c r="G50" s="106"/>
      <c r="H50" s="206"/>
      <c r="I50" s="66"/>
    </row>
    <row r="51" spans="1:9" s="1" customFormat="1" ht="24.75" customHeight="1">
      <c r="A51" s="104" t="s">
        <v>396</v>
      </c>
      <c r="B51" s="99">
        <v>1077</v>
      </c>
      <c r="C51" s="82" t="s">
        <v>260</v>
      </c>
      <c r="D51" s="82"/>
      <c r="E51" s="82" t="s">
        <v>260</v>
      </c>
      <c r="F51" s="82" t="s">
        <v>260</v>
      </c>
      <c r="G51" s="86"/>
      <c r="H51" s="205"/>
      <c r="I51" s="66"/>
    </row>
    <row r="52" spans="1:9" s="1" customFormat="1" ht="34.5" customHeight="1">
      <c r="A52" s="235" t="s">
        <v>397</v>
      </c>
      <c r="B52" s="214">
        <v>1080</v>
      </c>
      <c r="C52" s="230">
        <f>SUM(C53:C57)</f>
        <v>0</v>
      </c>
      <c r="D52" s="230">
        <f>SUM(D53:D57)</f>
        <v>0</v>
      </c>
      <c r="E52" s="230">
        <f>SUM(E53:E57)</f>
        <v>0</v>
      </c>
      <c r="F52" s="230">
        <f>SUM(F53:F57)</f>
        <v>0</v>
      </c>
      <c r="G52" s="230">
        <f>F52-E52</f>
        <v>0</v>
      </c>
      <c r="H52" s="208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260</v>
      </c>
      <c r="D53" s="105"/>
      <c r="E53" s="105" t="s">
        <v>260</v>
      </c>
      <c r="F53" s="105" t="s">
        <v>260</v>
      </c>
      <c r="G53" s="106"/>
      <c r="H53" s="206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260</v>
      </c>
      <c r="D54" s="105"/>
      <c r="E54" s="105" t="s">
        <v>260</v>
      </c>
      <c r="F54" s="105" t="s">
        <v>260</v>
      </c>
      <c r="G54" s="106"/>
      <c r="H54" s="206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260</v>
      </c>
      <c r="D55" s="105"/>
      <c r="E55" s="105" t="s">
        <v>260</v>
      </c>
      <c r="F55" s="105" t="s">
        <v>260</v>
      </c>
      <c r="G55" s="106"/>
      <c r="H55" s="206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260</v>
      </c>
      <c r="D56" s="105"/>
      <c r="E56" s="105" t="s">
        <v>260</v>
      </c>
      <c r="F56" s="105" t="s">
        <v>260</v>
      </c>
      <c r="G56" s="106"/>
      <c r="H56" s="206"/>
      <c r="I56" s="66"/>
    </row>
    <row r="57" spans="1:9" s="1" customFormat="1" ht="21.75" customHeight="1">
      <c r="A57" s="104" t="s">
        <v>398</v>
      </c>
      <c r="B57" s="99">
        <v>1085</v>
      </c>
      <c r="C57" s="105" t="s">
        <v>260</v>
      </c>
      <c r="D57" s="105"/>
      <c r="E57" s="105" t="s">
        <v>260</v>
      </c>
      <c r="F57" s="105" t="s">
        <v>260</v>
      </c>
      <c r="G57" s="106"/>
      <c r="H57" s="206"/>
      <c r="I57" s="66"/>
    </row>
    <row r="58" spans="1:9" s="4" customFormat="1" ht="38.25" customHeight="1">
      <c r="A58" s="221" t="s">
        <v>2</v>
      </c>
      <c r="B58" s="214">
        <v>1100</v>
      </c>
      <c r="C58" s="309">
        <f>C17+C21+C44+C52</f>
        <v>-1750</v>
      </c>
      <c r="D58" s="309">
        <f>D17+D19+D21+D44+D52</f>
        <v>-3</v>
      </c>
      <c r="E58" s="309">
        <f>E17+E19+E21+E44+E52</f>
        <v>0</v>
      </c>
      <c r="F58" s="309">
        <f>F17+F19+F21+F44+F52</f>
        <v>-3</v>
      </c>
      <c r="G58" s="309">
        <f t="shared" ref="G58:G73" si="3">F58-E58</f>
        <v>-3</v>
      </c>
      <c r="H58" s="310" t="e">
        <f>F58/E58*100</f>
        <v>#DIV/0!</v>
      </c>
      <c r="I58" s="67"/>
    </row>
    <row r="59" spans="1:9" ht="33.75" customHeight="1">
      <c r="A59" s="9" t="s">
        <v>400</v>
      </c>
      <c r="B59" s="99">
        <v>1110</v>
      </c>
      <c r="C59" s="82"/>
      <c r="D59" s="82"/>
      <c r="E59" s="82"/>
      <c r="F59" s="82"/>
      <c r="G59" s="86">
        <f t="shared" si="3"/>
        <v>0</v>
      </c>
      <c r="H59" s="205"/>
      <c r="I59" s="66"/>
    </row>
    <row r="60" spans="1:9" ht="24" customHeight="1">
      <c r="A60" s="9" t="s">
        <v>399</v>
      </c>
      <c r="B60" s="99">
        <v>1120</v>
      </c>
      <c r="C60" s="82">
        <v>1745</v>
      </c>
      <c r="D60" s="82"/>
      <c r="E60" s="82"/>
      <c r="F60" s="82"/>
      <c r="G60" s="86">
        <f t="shared" si="3"/>
        <v>0</v>
      </c>
      <c r="H60" s="205"/>
      <c r="I60" s="66"/>
    </row>
    <row r="61" spans="1:9" ht="36" customHeight="1">
      <c r="A61" s="9" t="s">
        <v>403</v>
      </c>
      <c r="B61" s="99">
        <v>1130</v>
      </c>
      <c r="C61" s="82" t="s">
        <v>260</v>
      </c>
      <c r="D61" s="82"/>
      <c r="E61" s="82" t="s">
        <v>260</v>
      </c>
      <c r="F61" s="82" t="s">
        <v>260</v>
      </c>
      <c r="G61" s="86"/>
      <c r="H61" s="205"/>
      <c r="I61" s="66"/>
    </row>
    <row r="62" spans="1:9" ht="24.75" customHeight="1">
      <c r="A62" s="9" t="s">
        <v>405</v>
      </c>
      <c r="B62" s="99">
        <v>1140</v>
      </c>
      <c r="C62" s="82" t="s">
        <v>260</v>
      </c>
      <c r="D62" s="82"/>
      <c r="E62" s="82" t="s">
        <v>260</v>
      </c>
      <c r="F62" s="82" t="s">
        <v>260</v>
      </c>
      <c r="G62" s="86"/>
      <c r="H62" s="205"/>
      <c r="I62" s="66"/>
    </row>
    <row r="63" spans="1:9" ht="26.25" customHeight="1">
      <c r="A63" s="9" t="s">
        <v>404</v>
      </c>
      <c r="B63" s="99">
        <v>1150</v>
      </c>
      <c r="C63" s="82"/>
      <c r="D63" s="82"/>
      <c r="E63" s="82"/>
      <c r="F63" s="82"/>
      <c r="G63" s="86">
        <f t="shared" si="3"/>
        <v>0</v>
      </c>
      <c r="H63" s="205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3"/>
        <v>0</v>
      </c>
      <c r="H64" s="206"/>
      <c r="I64" s="66"/>
    </row>
    <row r="65" spans="1:9" ht="30.75" customHeight="1">
      <c r="A65" s="9" t="s">
        <v>406</v>
      </c>
      <c r="B65" s="99">
        <v>1160</v>
      </c>
      <c r="C65" s="82" t="s">
        <v>260</v>
      </c>
      <c r="D65" s="82"/>
      <c r="E65" s="82" t="s">
        <v>260</v>
      </c>
      <c r="F65" s="82" t="s">
        <v>260</v>
      </c>
      <c r="G65" s="86"/>
      <c r="H65" s="205"/>
      <c r="I65" s="66"/>
    </row>
    <row r="66" spans="1:9" ht="18.75" customHeight="1">
      <c r="A66" s="104" t="s">
        <v>162</v>
      </c>
      <c r="B66" s="99">
        <v>1161</v>
      </c>
      <c r="C66" s="105" t="s">
        <v>260</v>
      </c>
      <c r="D66" s="105"/>
      <c r="E66" s="105" t="s">
        <v>260</v>
      </c>
      <c r="F66" s="105" t="s">
        <v>260</v>
      </c>
      <c r="G66" s="106"/>
      <c r="H66" s="206"/>
      <c r="I66" s="66"/>
    </row>
    <row r="67" spans="1:9" s="4" customFormat="1" ht="39" customHeight="1">
      <c r="A67" s="221" t="s">
        <v>83</v>
      </c>
      <c r="B67" s="214">
        <v>1170</v>
      </c>
      <c r="C67" s="158">
        <f>SUM(C58,C59,C60,C61,C62,C63,C65)</f>
        <v>-5</v>
      </c>
      <c r="D67" s="158">
        <f>SUM(D58,D59,D60,D61,D62,D63,D65)</f>
        <v>-3</v>
      </c>
      <c r="E67" s="158">
        <f t="shared" ref="E67" si="4">SUM(E58,E59,E60,E61,E62,E63,E65)</f>
        <v>0</v>
      </c>
      <c r="F67" s="158">
        <f>SUM(F58,F59,F60,F61,F62,F63,F65)</f>
        <v>-3</v>
      </c>
      <c r="G67" s="158">
        <f t="shared" si="3"/>
        <v>-3</v>
      </c>
      <c r="H67" s="208" t="e">
        <f>F67/E67*100</f>
        <v>#DIV/0!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3"/>
        <v>0</v>
      </c>
      <c r="H68" s="205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3"/>
        <v>0</v>
      </c>
      <c r="H69" s="205"/>
      <c r="I69" s="66"/>
    </row>
    <row r="70" spans="1:9" s="4" customFormat="1" ht="40.5" customHeight="1">
      <c r="A70" s="221" t="s">
        <v>401</v>
      </c>
      <c r="B70" s="214">
        <v>1200</v>
      </c>
      <c r="C70" s="158">
        <f>SUM(C67,C68,C69)</f>
        <v>-5</v>
      </c>
      <c r="D70" s="158">
        <f>SUM(D67,D68,D69)</f>
        <v>-3</v>
      </c>
      <c r="E70" s="158">
        <f>SUM(E67,E68,E69)</f>
        <v>0</v>
      </c>
      <c r="F70" s="158">
        <f>SUM(F67,F68,F69)</f>
        <v>-3</v>
      </c>
      <c r="G70" s="158">
        <f t="shared" si="3"/>
        <v>-3</v>
      </c>
      <c r="H70" s="208" t="e">
        <f>F70/E70*100</f>
        <v>#DIV/0!</v>
      </c>
      <c r="I70" s="67"/>
    </row>
    <row r="71" spans="1:9" ht="24.75" customHeight="1">
      <c r="A71" s="7" t="s">
        <v>22</v>
      </c>
      <c r="B71" s="92">
        <v>1201</v>
      </c>
      <c r="C71" s="82"/>
      <c r="D71" s="82"/>
      <c r="E71" s="82"/>
      <c r="F71" s="82"/>
      <c r="G71" s="86">
        <f t="shared" si="3"/>
        <v>0</v>
      </c>
      <c r="H71" s="205"/>
      <c r="I71" s="65"/>
    </row>
    <row r="72" spans="1:9" ht="21" customHeight="1">
      <c r="A72" s="7" t="s">
        <v>23</v>
      </c>
      <c r="B72" s="92">
        <v>1202</v>
      </c>
      <c r="C72" s="82">
        <v>-5</v>
      </c>
      <c r="D72" s="82">
        <v>-3</v>
      </c>
      <c r="E72" s="82" t="s">
        <v>510</v>
      </c>
      <c r="F72" s="82">
        <v>-3</v>
      </c>
      <c r="G72" s="86"/>
      <c r="H72" s="205"/>
      <c r="I72" s="65"/>
    </row>
    <row r="73" spans="1:9" ht="19.5" customHeight="1">
      <c r="A73" s="104" t="s">
        <v>190</v>
      </c>
      <c r="B73" s="99">
        <v>1210</v>
      </c>
      <c r="C73" s="105"/>
      <c r="D73" s="105"/>
      <c r="E73" s="105"/>
      <c r="F73" s="105"/>
      <c r="G73" s="106">
        <f t="shared" si="3"/>
        <v>0</v>
      </c>
      <c r="H73" s="206"/>
      <c r="I73" s="66"/>
    </row>
    <row r="74" spans="1:9" s="4" customFormat="1" ht="38.25" customHeight="1">
      <c r="A74" s="354" t="s">
        <v>204</v>
      </c>
      <c r="B74" s="354"/>
      <c r="C74" s="354"/>
      <c r="D74" s="354"/>
      <c r="E74" s="354"/>
      <c r="F74" s="354"/>
      <c r="G74" s="354"/>
      <c r="H74" s="354"/>
      <c r="I74" s="354"/>
    </row>
    <row r="75" spans="1:9" ht="36" customHeight="1">
      <c r="A75" s="59" t="s">
        <v>267</v>
      </c>
      <c r="B75" s="92">
        <v>1300</v>
      </c>
      <c r="C75" s="86" t="s">
        <v>510</v>
      </c>
      <c r="D75" s="86">
        <v>3753.4</v>
      </c>
      <c r="E75" s="86">
        <f>SUM(E19,E52)</f>
        <v>4388</v>
      </c>
      <c r="F75" s="86">
        <v>3753</v>
      </c>
      <c r="G75" s="86">
        <f>F75-E75</f>
        <v>-635</v>
      </c>
      <c r="H75" s="208">
        <f>F75/E75*100</f>
        <v>85.528714676390152</v>
      </c>
      <c r="I75" s="65"/>
    </row>
    <row r="76" spans="1:9" ht="54.75" customHeight="1">
      <c r="A76" s="62" t="s">
        <v>265</v>
      </c>
      <c r="B76" s="92">
        <v>1310</v>
      </c>
      <c r="C76" s="86">
        <f>SUM(C59,C60,C61,C62)</f>
        <v>1745</v>
      </c>
      <c r="D76" s="86">
        <f>SUM(D59,D60,D61,D62)</f>
        <v>0</v>
      </c>
      <c r="E76" s="86">
        <f>SUM(E59,E60,E61,E62)</f>
        <v>0</v>
      </c>
      <c r="F76" s="86">
        <f>SUM(F59,F60,F61,F62)</f>
        <v>0</v>
      </c>
      <c r="G76" s="86">
        <f>F76-E76</f>
        <v>0</v>
      </c>
      <c r="H76" s="208" t="e">
        <f t="shared" ref="H76:H88" si="5">F76/E76*100</f>
        <v>#DIV/0!</v>
      </c>
      <c r="I76" s="65"/>
    </row>
    <row r="77" spans="1:9" ht="35.25" customHeight="1">
      <c r="A77" s="59" t="s">
        <v>266</v>
      </c>
      <c r="B77" s="92">
        <v>1320</v>
      </c>
      <c r="C77" s="86">
        <f>SUM(C63,C65)</f>
        <v>0</v>
      </c>
      <c r="D77" s="86"/>
      <c r="E77" s="86">
        <f>SUM(E63,E65)</f>
        <v>0</v>
      </c>
      <c r="F77" s="86">
        <f>SUM(F63,F65)</f>
        <v>0</v>
      </c>
      <c r="G77" s="86">
        <f>F77-E77</f>
        <v>0</v>
      </c>
      <c r="H77" s="208" t="e">
        <f t="shared" si="5"/>
        <v>#DIV/0!</v>
      </c>
      <c r="I77" s="65"/>
    </row>
    <row r="78" spans="1:9" ht="30" customHeight="1">
      <c r="A78" s="218" t="s">
        <v>16</v>
      </c>
      <c r="B78" s="219">
        <v>1330</v>
      </c>
      <c r="C78" s="230">
        <v>2307</v>
      </c>
      <c r="D78" s="230">
        <f>D7+D19+D59+D60+D63</f>
        <v>4879</v>
      </c>
      <c r="E78" s="230">
        <f>E7+E19+E59+E60+E63</f>
        <v>5732</v>
      </c>
      <c r="F78" s="230">
        <f>F7+F19+F59+F60+F63</f>
        <v>4879</v>
      </c>
      <c r="G78" s="230">
        <f>F78-E78</f>
        <v>-853</v>
      </c>
      <c r="H78" s="208">
        <f t="shared" si="5"/>
        <v>85.118632240055831</v>
      </c>
      <c r="I78" s="66"/>
    </row>
    <row r="79" spans="1:9" ht="30" customHeight="1">
      <c r="A79" s="218" t="s">
        <v>93</v>
      </c>
      <c r="B79" s="219">
        <v>1340</v>
      </c>
      <c r="C79" s="230">
        <v>-2312</v>
      </c>
      <c r="D79" s="230">
        <f>D8+D21</f>
        <v>-4882</v>
      </c>
      <c r="E79" s="230">
        <f>E8+E21</f>
        <v>-5732</v>
      </c>
      <c r="F79" s="230">
        <f>F8+F21</f>
        <v>-4882</v>
      </c>
      <c r="G79" s="230">
        <f>F79-E79</f>
        <v>850</v>
      </c>
      <c r="H79" s="208">
        <f t="shared" si="5"/>
        <v>85.170969993021629</v>
      </c>
      <c r="I79" s="66"/>
    </row>
    <row r="80" spans="1:9" ht="50.25" customHeight="1">
      <c r="A80" s="352" t="s">
        <v>171</v>
      </c>
      <c r="B80" s="332"/>
      <c r="C80" s="332"/>
      <c r="D80" s="332"/>
      <c r="E80" s="332"/>
      <c r="F80" s="332"/>
      <c r="G80" s="332"/>
      <c r="H80" s="332"/>
      <c r="I80" s="353"/>
    </row>
    <row r="81" spans="1:9" ht="36.75" customHeight="1">
      <c r="A81" s="7" t="s">
        <v>205</v>
      </c>
      <c r="B81" s="99">
        <v>1500</v>
      </c>
      <c r="C81" s="82">
        <v>-1369</v>
      </c>
      <c r="D81" s="82">
        <v>-3226</v>
      </c>
      <c r="E81" s="82">
        <v>-3879</v>
      </c>
      <c r="F81" s="82">
        <v>-3226</v>
      </c>
      <c r="G81" s="86">
        <f t="shared" ref="G81:G88" si="6">F81-E81</f>
        <v>653</v>
      </c>
      <c r="H81" s="208">
        <f t="shared" si="5"/>
        <v>83.165764372260895</v>
      </c>
      <c r="I81" s="66"/>
    </row>
    <row r="82" spans="1:9" ht="24.75" customHeight="1">
      <c r="A82" s="104" t="s">
        <v>206</v>
      </c>
      <c r="B82" s="100">
        <v>1501</v>
      </c>
      <c r="C82" s="105"/>
      <c r="D82" s="105"/>
      <c r="E82" s="105"/>
      <c r="F82" s="105"/>
      <c r="G82" s="106">
        <f t="shared" si="6"/>
        <v>0</v>
      </c>
      <c r="H82" s="208" t="e">
        <f t="shared" si="5"/>
        <v>#DIV/0!</v>
      </c>
      <c r="I82" s="227"/>
    </row>
    <row r="83" spans="1:9" ht="24.75" customHeight="1">
      <c r="A83" s="104" t="s">
        <v>26</v>
      </c>
      <c r="B83" s="100">
        <v>1502</v>
      </c>
      <c r="C83" s="105">
        <v>-1369</v>
      </c>
      <c r="D83" s="105">
        <v>-3226</v>
      </c>
      <c r="E83" s="105">
        <v>-3879</v>
      </c>
      <c r="F83" s="105">
        <v>-3226</v>
      </c>
      <c r="G83" s="106">
        <f t="shared" si="6"/>
        <v>653</v>
      </c>
      <c r="H83" s="208">
        <f t="shared" si="5"/>
        <v>83.165764372260895</v>
      </c>
      <c r="I83" s="227"/>
    </row>
    <row r="84" spans="1:9" ht="30.75" customHeight="1">
      <c r="A84" s="7" t="s">
        <v>3</v>
      </c>
      <c r="B84" s="101">
        <v>1510</v>
      </c>
      <c r="C84" s="82">
        <v>-669</v>
      </c>
      <c r="D84" s="82">
        <v>-1092</v>
      </c>
      <c r="E84" s="82">
        <v>-1138</v>
      </c>
      <c r="F84" s="82">
        <v>-1092</v>
      </c>
      <c r="G84" s="86">
        <f t="shared" si="6"/>
        <v>46</v>
      </c>
      <c r="H84" s="208">
        <f t="shared" si="5"/>
        <v>95.957820738137073</v>
      </c>
      <c r="I84" s="66"/>
    </row>
    <row r="85" spans="1:9" ht="29.25" customHeight="1">
      <c r="A85" s="7" t="s">
        <v>4</v>
      </c>
      <c r="B85" s="101">
        <v>1520</v>
      </c>
      <c r="C85" s="82">
        <v>-130</v>
      </c>
      <c r="D85" s="82">
        <v>-281</v>
      </c>
      <c r="E85" s="82">
        <v>-249</v>
      </c>
      <c r="F85" s="82">
        <v>-281</v>
      </c>
      <c r="G85" s="86">
        <f t="shared" si="6"/>
        <v>-32</v>
      </c>
      <c r="H85" s="208">
        <f t="shared" si="5"/>
        <v>112.85140562248996</v>
      </c>
      <c r="I85" s="66"/>
    </row>
    <row r="86" spans="1:9" ht="27" customHeight="1">
      <c r="A86" s="7" t="s">
        <v>5</v>
      </c>
      <c r="B86" s="101">
        <v>1530</v>
      </c>
      <c r="C86" s="82" t="s">
        <v>510</v>
      </c>
      <c r="D86" s="82"/>
      <c r="E86" s="82">
        <v>-5</v>
      </c>
      <c r="F86" s="82" t="s">
        <v>510</v>
      </c>
      <c r="G86" s="86" t="e">
        <f t="shared" si="6"/>
        <v>#VALUE!</v>
      </c>
      <c r="H86" s="208" t="e">
        <f t="shared" si="5"/>
        <v>#VALUE!</v>
      </c>
      <c r="I86" s="66"/>
    </row>
    <row r="87" spans="1:9" ht="30" customHeight="1">
      <c r="A87" s="7" t="s">
        <v>27</v>
      </c>
      <c r="B87" s="101">
        <v>1540</v>
      </c>
      <c r="C87" s="82">
        <v>-144</v>
      </c>
      <c r="D87" s="82">
        <v>-283</v>
      </c>
      <c r="E87" s="82">
        <v>-461</v>
      </c>
      <c r="F87" s="82">
        <v>-283</v>
      </c>
      <c r="G87" s="86">
        <f t="shared" si="6"/>
        <v>178</v>
      </c>
      <c r="H87" s="208">
        <f t="shared" si="5"/>
        <v>61.388286334056396</v>
      </c>
      <c r="I87" s="66"/>
    </row>
    <row r="88" spans="1:9" s="4" customFormat="1" ht="27.75" customHeight="1">
      <c r="A88" s="9" t="s">
        <v>52</v>
      </c>
      <c r="B88" s="102">
        <v>1550</v>
      </c>
      <c r="C88" s="230">
        <f>SUM(C81,C84:C87)</f>
        <v>-2312</v>
      </c>
      <c r="D88" s="230">
        <f>SUM(D81,D84:D87)</f>
        <v>-4882</v>
      </c>
      <c r="E88" s="230">
        <v>-5732</v>
      </c>
      <c r="F88" s="230">
        <f>SUM(F81,F84:F87)</f>
        <v>-4882</v>
      </c>
      <c r="G88" s="230">
        <f t="shared" si="6"/>
        <v>850</v>
      </c>
      <c r="H88" s="208">
        <f t="shared" si="5"/>
        <v>85.170969993021629</v>
      </c>
      <c r="I88" s="67"/>
    </row>
    <row r="89" spans="1:9" ht="6.75" customHeight="1">
      <c r="A89" s="23"/>
    </row>
    <row r="90" spans="1:9" ht="37.5" customHeight="1">
      <c r="A90" s="94" t="s">
        <v>521</v>
      </c>
      <c r="B90" s="355" t="s">
        <v>298</v>
      </c>
      <c r="C90" s="355"/>
      <c r="D90" s="155"/>
      <c r="E90" s="96"/>
      <c r="F90" s="329" t="s">
        <v>509</v>
      </c>
      <c r="G90" s="329"/>
      <c r="H90" s="329"/>
      <c r="I90" s="2"/>
    </row>
    <row r="91" spans="1:9" s="1" customFormat="1" ht="21.75" customHeight="1">
      <c r="A91" s="113" t="s">
        <v>240</v>
      </c>
      <c r="B91" s="356" t="s">
        <v>239</v>
      </c>
      <c r="C91" s="356"/>
      <c r="D91" s="284"/>
      <c r="E91" s="114"/>
      <c r="F91" s="351" t="s">
        <v>88</v>
      </c>
      <c r="G91" s="351"/>
      <c r="H91" s="351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70" zoomScaleNormal="75" zoomScaleSheetLayoutView="7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30" sqref="E30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59" t="s">
        <v>121</v>
      </c>
      <c r="B1" s="359"/>
      <c r="C1" s="359"/>
      <c r="D1" s="359"/>
      <c r="E1" s="359"/>
      <c r="F1" s="359"/>
      <c r="G1" s="359"/>
      <c r="H1" s="359"/>
    </row>
    <row r="2" spans="1:8" ht="58.5" customHeight="1">
      <c r="A2" s="320" t="s">
        <v>207</v>
      </c>
      <c r="B2" s="360" t="s">
        <v>15</v>
      </c>
      <c r="C2" s="321" t="s">
        <v>491</v>
      </c>
      <c r="D2" s="321"/>
      <c r="E2" s="350" t="s">
        <v>527</v>
      </c>
      <c r="F2" s="320"/>
      <c r="G2" s="320"/>
      <c r="H2" s="320"/>
    </row>
    <row r="3" spans="1:8" ht="69.75" customHeight="1">
      <c r="A3" s="320"/>
      <c r="B3" s="360"/>
      <c r="C3" s="290" t="s">
        <v>492</v>
      </c>
      <c r="D3" s="6" t="s">
        <v>493</v>
      </c>
      <c r="E3" s="47" t="s">
        <v>191</v>
      </c>
      <c r="F3" s="47" t="s">
        <v>181</v>
      </c>
      <c r="G3" s="47" t="s">
        <v>202</v>
      </c>
      <c r="H3" s="47" t="s">
        <v>203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58" t="s">
        <v>117</v>
      </c>
      <c r="B5" s="358"/>
      <c r="C5" s="358"/>
      <c r="D5" s="358"/>
      <c r="E5" s="358"/>
      <c r="F5" s="358"/>
      <c r="G5" s="358"/>
      <c r="H5" s="358"/>
    </row>
    <row r="6" spans="1:8" ht="56.25" customHeight="1">
      <c r="A6" s="36" t="s">
        <v>54</v>
      </c>
      <c r="B6" s="92">
        <v>2000</v>
      </c>
      <c r="C6" s="82">
        <v>-62</v>
      </c>
      <c r="D6" s="82">
        <v>-67</v>
      </c>
      <c r="E6" s="82">
        <v>-53</v>
      </c>
      <c r="F6" s="82">
        <v>-67</v>
      </c>
      <c r="G6" s="86">
        <f>F6-E6</f>
        <v>-14</v>
      </c>
      <c r="H6" s="205">
        <f>F6/E6*100</f>
        <v>126.41509433962264</v>
      </c>
    </row>
    <row r="7" spans="1:8" ht="28.5" customHeight="1">
      <c r="A7" s="36" t="s">
        <v>279</v>
      </c>
      <c r="B7" s="92">
        <v>2010</v>
      </c>
      <c r="C7" s="82" t="s">
        <v>260</v>
      </c>
      <c r="D7" s="82"/>
      <c r="E7" s="82" t="s">
        <v>260</v>
      </c>
      <c r="F7" s="82" t="s">
        <v>260</v>
      </c>
      <c r="G7" s="86"/>
      <c r="H7" s="205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5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260</v>
      </c>
      <c r="D9" s="82"/>
      <c r="E9" s="82" t="s">
        <v>260</v>
      </c>
      <c r="F9" s="82" t="s">
        <v>260</v>
      </c>
      <c r="G9" s="86"/>
      <c r="H9" s="205" t="e">
        <f t="shared" si="0"/>
        <v>#VALUE!</v>
      </c>
    </row>
    <row r="10" spans="1:8" ht="18" customHeight="1">
      <c r="A10" s="174" t="s">
        <v>102</v>
      </c>
      <c r="B10" s="236">
        <v>2031</v>
      </c>
      <c r="C10" s="175" t="s">
        <v>260</v>
      </c>
      <c r="D10" s="175" t="s">
        <v>260</v>
      </c>
      <c r="E10" s="175" t="s">
        <v>260</v>
      </c>
      <c r="F10" s="175" t="s">
        <v>260</v>
      </c>
      <c r="G10" s="176"/>
      <c r="H10" s="205" t="e">
        <f t="shared" si="0"/>
        <v>#VALUE!</v>
      </c>
    </row>
    <row r="11" spans="1:8" ht="23.25" customHeight="1">
      <c r="A11" s="36" t="s">
        <v>24</v>
      </c>
      <c r="B11" s="92">
        <v>2040</v>
      </c>
      <c r="C11" s="82" t="s">
        <v>260</v>
      </c>
      <c r="D11" s="82" t="s">
        <v>260</v>
      </c>
      <c r="E11" s="82" t="s">
        <v>260</v>
      </c>
      <c r="F11" s="82" t="s">
        <v>260</v>
      </c>
      <c r="G11" s="86"/>
      <c r="H11" s="205" t="e">
        <f t="shared" si="0"/>
        <v>#VALUE!</v>
      </c>
    </row>
    <row r="12" spans="1:8" ht="23.25" customHeight="1">
      <c r="A12" s="36" t="s">
        <v>408</v>
      </c>
      <c r="B12" s="92">
        <v>2050</v>
      </c>
      <c r="C12" s="82" t="s">
        <v>260</v>
      </c>
      <c r="D12" s="82" t="s">
        <v>260</v>
      </c>
      <c r="E12" s="82" t="s">
        <v>260</v>
      </c>
      <c r="F12" s="82" t="s">
        <v>260</v>
      </c>
      <c r="G12" s="86"/>
      <c r="H12" s="205" t="e">
        <f t="shared" si="0"/>
        <v>#VALUE!</v>
      </c>
    </row>
    <row r="13" spans="1:8" ht="22.5" customHeight="1">
      <c r="A13" s="36" t="s">
        <v>409</v>
      </c>
      <c r="B13" s="92">
        <v>2060</v>
      </c>
      <c r="C13" s="82" t="s">
        <v>260</v>
      </c>
      <c r="D13" s="82" t="s">
        <v>260</v>
      </c>
      <c r="E13" s="82" t="s">
        <v>260</v>
      </c>
      <c r="F13" s="82" t="s">
        <v>260</v>
      </c>
      <c r="G13" s="86"/>
      <c r="H13" s="205" t="e">
        <f t="shared" si="0"/>
        <v>#VALUE!</v>
      </c>
    </row>
    <row r="14" spans="1:8" ht="43.5" customHeight="1">
      <c r="A14" s="222" t="s">
        <v>55</v>
      </c>
      <c r="B14" s="223">
        <v>2070</v>
      </c>
      <c r="C14" s="86">
        <f>SUM(C6,C7,C8,C9,C11,C12,C13)+'1. Фін результат'!C70</f>
        <v>-67</v>
      </c>
      <c r="D14" s="86">
        <f>SUM(D6,D7,D8,D9,D11,D12,D13)+'1. Фін результат'!D70</f>
        <v>-70</v>
      </c>
      <c r="E14" s="86">
        <f>SUM(E6,E7,E8,E9,E11,E12,E13)+'1. Фін результат'!E70</f>
        <v>-53</v>
      </c>
      <c r="F14" s="86">
        <v>-70</v>
      </c>
      <c r="G14" s="86">
        <f>F14-E14</f>
        <v>-17</v>
      </c>
      <c r="H14" s="205">
        <f t="shared" si="0"/>
        <v>132.0754716981132</v>
      </c>
    </row>
    <row r="15" spans="1:8" ht="45.75" customHeight="1">
      <c r="A15" s="358" t="s">
        <v>118</v>
      </c>
      <c r="B15" s="358"/>
      <c r="C15" s="358"/>
      <c r="D15" s="358"/>
      <c r="E15" s="358"/>
      <c r="F15" s="358"/>
      <c r="G15" s="358"/>
      <c r="H15" s="358"/>
    </row>
    <row r="16" spans="1:8" ht="30.75" customHeight="1">
      <c r="A16" s="36" t="s">
        <v>279</v>
      </c>
      <c r="B16" s="92">
        <v>2100</v>
      </c>
      <c r="C16" s="82"/>
      <c r="D16" s="82"/>
      <c r="E16" s="82"/>
      <c r="F16" s="82"/>
      <c r="G16" s="86">
        <f>F16-E16</f>
        <v>0</v>
      </c>
      <c r="H16" s="205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5" t="e">
        <f t="shared" si="0"/>
        <v>#DIV/0!</v>
      </c>
    </row>
    <row r="18" spans="1:9" ht="57" customHeight="1">
      <c r="A18" s="36" t="s">
        <v>251</v>
      </c>
      <c r="B18" s="111">
        <v>2120</v>
      </c>
      <c r="C18" s="82">
        <v>71</v>
      </c>
      <c r="D18" s="82">
        <v>138</v>
      </c>
      <c r="E18" s="82">
        <v>269</v>
      </c>
      <c r="F18" s="82">
        <v>138</v>
      </c>
      <c r="G18" s="86">
        <f>F18-E18</f>
        <v>-131</v>
      </c>
      <c r="H18" s="205">
        <f t="shared" si="0"/>
        <v>51.301115241635685</v>
      </c>
    </row>
    <row r="19" spans="1:9" ht="60" customHeight="1">
      <c r="A19" s="36" t="s">
        <v>252</v>
      </c>
      <c r="B19" s="111">
        <v>2130</v>
      </c>
      <c r="C19" s="82">
        <v>-5</v>
      </c>
      <c r="D19" s="82" t="s">
        <v>260</v>
      </c>
      <c r="E19" s="82" t="s">
        <v>260</v>
      </c>
      <c r="F19" s="82" t="s">
        <v>260</v>
      </c>
      <c r="G19" s="86"/>
      <c r="H19" s="205" t="e">
        <f t="shared" si="0"/>
        <v>#VALUE!</v>
      </c>
    </row>
    <row r="20" spans="1:9" s="39" customFormat="1" ht="60" customHeight="1">
      <c r="A20" s="48" t="s">
        <v>185</v>
      </c>
      <c r="B20" s="112">
        <v>2140</v>
      </c>
      <c r="C20" s="86">
        <f>SUM(C21:C25,C28,C29)</f>
        <v>105</v>
      </c>
      <c r="D20" s="86">
        <f>SUM(D21:D25,D28,D29)</f>
        <v>243</v>
      </c>
      <c r="E20" s="86">
        <f>SUM(E21:E25,E28,E29)</f>
        <v>230</v>
      </c>
      <c r="F20" s="86">
        <f>SUM(F21:F25)+SUM(F27:F29)</f>
        <v>243</v>
      </c>
      <c r="G20" s="86">
        <f t="shared" ref="G20:G31" si="1">F20-E20</f>
        <v>13</v>
      </c>
      <c r="H20" s="205">
        <f t="shared" si="0"/>
        <v>105.65217391304347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5" t="e">
        <f t="shared" si="0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5" t="e">
        <f t="shared" si="0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5" t="e">
        <f t="shared" si="0"/>
        <v>#DIV/0!</v>
      </c>
    </row>
    <row r="24" spans="1:9" ht="24.75" customHeight="1">
      <c r="A24" s="36" t="s">
        <v>74</v>
      </c>
      <c r="B24" s="111">
        <v>2144</v>
      </c>
      <c r="C24" s="82">
        <v>87</v>
      </c>
      <c r="D24" s="82">
        <v>217</v>
      </c>
      <c r="E24" s="82">
        <v>205</v>
      </c>
      <c r="F24" s="82">
        <v>217</v>
      </c>
      <c r="G24" s="86">
        <f t="shared" si="1"/>
        <v>12</v>
      </c>
      <c r="H24" s="205">
        <f t="shared" si="0"/>
        <v>105.85365853658537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5" t="e">
        <f t="shared" si="0"/>
        <v>#DIV/0!</v>
      </c>
    </row>
    <row r="26" spans="1:9" ht="47.25" customHeight="1">
      <c r="A26" s="174" t="s">
        <v>103</v>
      </c>
      <c r="B26" s="237" t="s">
        <v>163</v>
      </c>
      <c r="C26" s="175"/>
      <c r="D26" s="175"/>
      <c r="E26" s="175"/>
      <c r="F26" s="175"/>
      <c r="G26" s="176">
        <f t="shared" si="1"/>
        <v>0</v>
      </c>
      <c r="H26" s="205" t="e">
        <f t="shared" si="0"/>
        <v>#DIV/0!</v>
      </c>
    </row>
    <row r="27" spans="1:9" ht="21.75" customHeight="1">
      <c r="A27" s="174" t="s">
        <v>25</v>
      </c>
      <c r="B27" s="237" t="s">
        <v>164</v>
      </c>
      <c r="C27" s="175"/>
      <c r="D27" s="175"/>
      <c r="E27" s="175"/>
      <c r="F27" s="175"/>
      <c r="G27" s="176">
        <f t="shared" si="1"/>
        <v>0</v>
      </c>
      <c r="H27" s="205" t="e">
        <f t="shared" si="0"/>
        <v>#DIV/0!</v>
      </c>
    </row>
    <row r="28" spans="1:9" s="37" customFormat="1" ht="25.5" customHeight="1">
      <c r="A28" s="36" t="s">
        <v>511</v>
      </c>
      <c r="B28" s="111">
        <v>2146</v>
      </c>
      <c r="C28" s="82">
        <v>11</v>
      </c>
      <c r="D28" s="82">
        <v>8</v>
      </c>
      <c r="E28" s="82">
        <v>8</v>
      </c>
      <c r="F28" s="82">
        <v>8</v>
      </c>
      <c r="G28" s="86">
        <f t="shared" si="1"/>
        <v>0</v>
      </c>
      <c r="H28" s="205">
        <f t="shared" si="0"/>
        <v>100</v>
      </c>
    </row>
    <row r="29" spans="1:9" ht="27" customHeight="1">
      <c r="A29" s="36" t="s">
        <v>512</v>
      </c>
      <c r="B29" s="111">
        <v>2147</v>
      </c>
      <c r="C29" s="82">
        <v>7</v>
      </c>
      <c r="D29" s="82">
        <v>18</v>
      </c>
      <c r="E29" s="82">
        <v>17</v>
      </c>
      <c r="F29" s="82">
        <v>18</v>
      </c>
      <c r="G29" s="86">
        <f t="shared" si="1"/>
        <v>1</v>
      </c>
      <c r="H29" s="205">
        <f t="shared" si="0"/>
        <v>105.88235294117648</v>
      </c>
    </row>
    <row r="30" spans="1:9" s="37" customFormat="1" ht="42" customHeight="1">
      <c r="A30" s="36" t="s">
        <v>75</v>
      </c>
      <c r="B30" s="111">
        <v>2150</v>
      </c>
      <c r="C30" s="82">
        <v>142</v>
      </c>
      <c r="D30" s="82">
        <v>248</v>
      </c>
      <c r="E30" s="82">
        <v>249</v>
      </c>
      <c r="F30" s="82">
        <v>248</v>
      </c>
      <c r="G30" s="86">
        <f t="shared" si="1"/>
        <v>-1</v>
      </c>
      <c r="H30" s="205">
        <f t="shared" si="0"/>
        <v>99.598393574297177</v>
      </c>
    </row>
    <row r="31" spans="1:9" s="37" customFormat="1" ht="36.75" customHeight="1">
      <c r="A31" s="213" t="s">
        <v>194</v>
      </c>
      <c r="B31" s="224">
        <v>2200</v>
      </c>
      <c r="C31" s="86">
        <f>SUM(C16,C17:C19,C20,C30)</f>
        <v>313</v>
      </c>
      <c r="D31" s="86">
        <f>SUM(D16,D17:D19,D20,D30)</f>
        <v>629</v>
      </c>
      <c r="E31" s="86">
        <f>SUM(E16,E17:E19,E20,E30)</f>
        <v>748</v>
      </c>
      <c r="F31" s="86">
        <f>SUM(F16,F17:F19,F20,F30)</f>
        <v>629</v>
      </c>
      <c r="G31" s="86">
        <f t="shared" si="1"/>
        <v>-119</v>
      </c>
      <c r="H31" s="205">
        <f>F31/E31*100</f>
        <v>84.090909090909093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521</v>
      </c>
      <c r="B33" s="355" t="s">
        <v>298</v>
      </c>
      <c r="C33" s="355"/>
      <c r="D33" s="155"/>
      <c r="E33" s="96"/>
      <c r="F33" s="329" t="s">
        <v>509</v>
      </c>
      <c r="G33" s="329"/>
      <c r="H33" s="329"/>
    </row>
    <row r="34" spans="1:10" s="1" customFormat="1">
      <c r="A34" s="113" t="s">
        <v>242</v>
      </c>
      <c r="B34" s="114"/>
      <c r="C34" s="113" t="s">
        <v>301</v>
      </c>
      <c r="D34" s="113"/>
      <c r="E34" s="114"/>
      <c r="F34" s="357" t="s">
        <v>243</v>
      </c>
      <c r="G34" s="357"/>
      <c r="H34" s="357"/>
    </row>
    <row r="35" spans="1:10" s="38" customFormat="1">
      <c r="A35" s="43"/>
      <c r="I35" s="35"/>
      <c r="J35" s="35"/>
    </row>
    <row r="36" spans="1:10" s="38" customFormat="1">
      <c r="A36" s="43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70" zoomScaleNormal="75" zoomScaleSheetLayoutView="70" workbookViewId="0">
      <pane xSplit="1" ySplit="5" topLeftCell="B62" activePane="bottomRight" state="frozen"/>
      <selection activeCell="A67" sqref="A67"/>
      <selection pane="topRight" activeCell="A67" sqref="A67"/>
      <selection pane="bottomLeft" activeCell="A67" sqref="A67"/>
      <selection pane="bottomRight" activeCell="E71" sqref="E71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2" t="s">
        <v>119</v>
      </c>
      <c r="B1" s="312"/>
      <c r="C1" s="312"/>
      <c r="D1" s="312"/>
      <c r="E1" s="312"/>
      <c r="F1" s="312"/>
      <c r="G1" s="312"/>
      <c r="H1" s="312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33.75" customHeight="1">
      <c r="A3" s="321" t="s">
        <v>207</v>
      </c>
      <c r="B3" s="365" t="s">
        <v>1</v>
      </c>
      <c r="C3" s="321" t="s">
        <v>495</v>
      </c>
      <c r="D3" s="321"/>
      <c r="E3" s="350" t="s">
        <v>527</v>
      </c>
      <c r="F3" s="320"/>
      <c r="G3" s="320"/>
      <c r="H3" s="320"/>
    </row>
    <row r="4" spans="1:8" ht="60" customHeight="1">
      <c r="A4" s="321"/>
      <c r="B4" s="365"/>
      <c r="C4" s="290" t="s">
        <v>492</v>
      </c>
      <c r="D4" s="6" t="s">
        <v>493</v>
      </c>
      <c r="E4" s="47" t="s">
        <v>191</v>
      </c>
      <c r="F4" s="47" t="s">
        <v>181</v>
      </c>
      <c r="G4" s="47" t="s">
        <v>202</v>
      </c>
      <c r="H4" s="47" t="s">
        <v>203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1" t="s">
        <v>123</v>
      </c>
      <c r="B6" s="361"/>
      <c r="C6" s="361"/>
      <c r="D6" s="361"/>
      <c r="E6" s="361"/>
      <c r="F6" s="361"/>
      <c r="G6" s="361"/>
      <c r="H6" s="361"/>
    </row>
    <row r="7" spans="1:8" ht="45" customHeight="1">
      <c r="A7" s="209" t="s">
        <v>376</v>
      </c>
      <c r="B7" s="210" t="s">
        <v>377</v>
      </c>
      <c r="C7" s="230">
        <f>C8+C9</f>
        <v>2307</v>
      </c>
      <c r="D7" s="230">
        <f>D8+D9</f>
        <v>4879</v>
      </c>
      <c r="E7" s="230">
        <f>E8+E9</f>
        <v>5732</v>
      </c>
      <c r="F7" s="230">
        <f>F8+F9</f>
        <v>4879</v>
      </c>
      <c r="G7" s="230">
        <f t="shared" ref="G7:G19" si="0">F7-E7</f>
        <v>-853</v>
      </c>
      <c r="H7" s="233">
        <f>F7/E7*100</f>
        <v>85.118632240055831</v>
      </c>
    </row>
    <row r="8" spans="1:8" ht="28.5" customHeight="1">
      <c r="A8" s="238" t="s">
        <v>356</v>
      </c>
      <c r="B8" s="202" t="s">
        <v>357</v>
      </c>
      <c r="C8" s="82">
        <v>562</v>
      </c>
      <c r="D8" s="82">
        <v>1126</v>
      </c>
      <c r="E8" s="82">
        <v>1344</v>
      </c>
      <c r="F8" s="82">
        <v>1126</v>
      </c>
      <c r="G8" s="86">
        <f t="shared" si="0"/>
        <v>-218</v>
      </c>
      <c r="H8" s="233">
        <f t="shared" ref="H8:H19" si="1">F8/E8*100</f>
        <v>83.779761904761912</v>
      </c>
    </row>
    <row r="9" spans="1:8" ht="30" customHeight="1">
      <c r="A9" s="239" t="s">
        <v>464</v>
      </c>
      <c r="B9" s="202" t="s">
        <v>358</v>
      </c>
      <c r="C9" s="82">
        <v>1745</v>
      </c>
      <c r="D9" s="82">
        <v>3753</v>
      </c>
      <c r="E9" s="82">
        <v>4388</v>
      </c>
      <c r="F9" s="82">
        <v>3753</v>
      </c>
      <c r="G9" s="86">
        <f t="shared" si="0"/>
        <v>-635</v>
      </c>
      <c r="H9" s="233">
        <f t="shared" si="1"/>
        <v>85.528714676390152</v>
      </c>
    </row>
    <row r="10" spans="1:8" ht="25.5" customHeight="1">
      <c r="A10" s="239" t="s">
        <v>359</v>
      </c>
      <c r="B10" s="202" t="s">
        <v>360</v>
      </c>
      <c r="C10" s="82"/>
      <c r="D10" s="82"/>
      <c r="E10" s="82"/>
      <c r="F10" s="82"/>
      <c r="G10" s="86">
        <f t="shared" si="0"/>
        <v>0</v>
      </c>
      <c r="H10" s="233" t="e">
        <f t="shared" si="1"/>
        <v>#DIV/0!</v>
      </c>
    </row>
    <row r="11" spans="1:8" ht="24.75" customHeight="1">
      <c r="A11" s="239" t="s">
        <v>465</v>
      </c>
      <c r="B11" s="202" t="s">
        <v>361</v>
      </c>
      <c r="C11" s="82"/>
      <c r="D11" s="82"/>
      <c r="E11" s="82"/>
      <c r="F11" s="82"/>
      <c r="G11" s="86">
        <f t="shared" si="0"/>
        <v>0</v>
      </c>
      <c r="H11" s="233" t="e">
        <f t="shared" si="1"/>
        <v>#DIV/0!</v>
      </c>
    </row>
    <row r="12" spans="1:8" ht="27.75" customHeight="1">
      <c r="A12" s="239" t="s">
        <v>418</v>
      </c>
      <c r="B12" s="203" t="s">
        <v>362</v>
      </c>
      <c r="C12" s="82"/>
      <c r="D12" s="82"/>
      <c r="E12" s="82"/>
      <c r="F12" s="82"/>
      <c r="G12" s="86">
        <f t="shared" si="0"/>
        <v>0</v>
      </c>
      <c r="H12" s="233" t="e">
        <f t="shared" si="1"/>
        <v>#DIV/0!</v>
      </c>
    </row>
    <row r="13" spans="1:8" ht="41.25" customHeight="1">
      <c r="A13" s="209" t="s">
        <v>363</v>
      </c>
      <c r="B13" s="210" t="s">
        <v>364</v>
      </c>
      <c r="C13" s="230">
        <f>SUM(C14:C18)</f>
        <v>-2513</v>
      </c>
      <c r="D13" s="230">
        <f>SUM(D14:D18)</f>
        <v>-4717</v>
      </c>
      <c r="E13" s="230">
        <f t="shared" ref="E13" si="2">SUM(E14:E18)</f>
        <v>-5643</v>
      </c>
      <c r="F13" s="230">
        <f>SUM(F14:F18)</f>
        <v>-4717</v>
      </c>
      <c r="G13" s="230">
        <f t="shared" si="0"/>
        <v>926</v>
      </c>
      <c r="H13" s="233">
        <f t="shared" si="1"/>
        <v>83.590288853446751</v>
      </c>
    </row>
    <row r="14" spans="1:8" ht="30.75" customHeight="1">
      <c r="A14" s="238" t="s">
        <v>365</v>
      </c>
      <c r="B14" s="202" t="s">
        <v>366</v>
      </c>
      <c r="C14" s="82">
        <v>-1511</v>
      </c>
      <c r="D14" s="82">
        <v>-2772</v>
      </c>
      <c r="E14" s="82">
        <v>-3816</v>
      </c>
      <c r="F14" s="82">
        <v>-2772</v>
      </c>
      <c r="G14" s="86"/>
      <c r="H14" s="233">
        <f t="shared" si="1"/>
        <v>72.641509433962256</v>
      </c>
    </row>
    <row r="15" spans="1:8" ht="26.25" customHeight="1">
      <c r="A15" s="238" t="s">
        <v>367</v>
      </c>
      <c r="B15" s="202" t="s">
        <v>368</v>
      </c>
      <c r="C15" s="82">
        <v>-669</v>
      </c>
      <c r="D15" s="82">
        <v>-1157</v>
      </c>
      <c r="E15" s="82">
        <v>-1138</v>
      </c>
      <c r="F15" s="82">
        <v>-1157</v>
      </c>
      <c r="G15" s="86"/>
      <c r="H15" s="233">
        <f t="shared" si="1"/>
        <v>101.66959578207381</v>
      </c>
    </row>
    <row r="16" spans="1:8" ht="28.5" customHeight="1">
      <c r="A16" s="238" t="s">
        <v>369</v>
      </c>
      <c r="B16" s="202" t="s">
        <v>370</v>
      </c>
      <c r="C16" s="82" t="s">
        <v>260</v>
      </c>
      <c r="D16" s="82" t="s">
        <v>260</v>
      </c>
      <c r="E16" s="82" t="s">
        <v>260</v>
      </c>
      <c r="F16" s="82" t="s">
        <v>260</v>
      </c>
      <c r="G16" s="86"/>
      <c r="H16" s="233" t="e">
        <f t="shared" si="1"/>
        <v>#VALUE!</v>
      </c>
    </row>
    <row r="17" spans="1:8" ht="28.5" customHeight="1">
      <c r="A17" s="238" t="s">
        <v>371</v>
      </c>
      <c r="B17" s="203" t="s">
        <v>372</v>
      </c>
      <c r="C17" s="82">
        <v>-313</v>
      </c>
      <c r="D17" s="82">
        <v>-642</v>
      </c>
      <c r="E17" s="82">
        <v>-681</v>
      </c>
      <c r="F17" s="82">
        <v>-642</v>
      </c>
      <c r="G17" s="86"/>
      <c r="H17" s="233">
        <f t="shared" si="1"/>
        <v>94.273127753303967</v>
      </c>
    </row>
    <row r="18" spans="1:8" ht="29.25" customHeight="1">
      <c r="A18" s="238" t="s">
        <v>373</v>
      </c>
      <c r="B18" s="203" t="s">
        <v>374</v>
      </c>
      <c r="C18" s="82">
        <v>-20</v>
      </c>
      <c r="D18" s="82">
        <v>-146</v>
      </c>
      <c r="E18" s="82">
        <v>-8</v>
      </c>
      <c r="F18" s="82">
        <v>-146</v>
      </c>
      <c r="G18" s="86"/>
      <c r="H18" s="233">
        <f t="shared" si="1"/>
        <v>1825</v>
      </c>
    </row>
    <row r="19" spans="1:8" ht="39.75" customHeight="1">
      <c r="A19" s="211" t="s">
        <v>122</v>
      </c>
      <c r="B19" s="212" t="s">
        <v>375</v>
      </c>
      <c r="C19" s="230">
        <f>C7+C13</f>
        <v>-206</v>
      </c>
      <c r="D19" s="230">
        <f t="shared" ref="D19:F19" si="3">D7+D13</f>
        <v>162</v>
      </c>
      <c r="E19" s="230">
        <f>E7+E13</f>
        <v>89</v>
      </c>
      <c r="F19" s="230">
        <f t="shared" si="3"/>
        <v>162</v>
      </c>
      <c r="G19" s="230">
        <f t="shared" si="0"/>
        <v>73</v>
      </c>
      <c r="H19" s="233">
        <f t="shared" si="1"/>
        <v>182.02247191011236</v>
      </c>
    </row>
    <row r="20" spans="1:8" ht="31.5" customHeight="1">
      <c r="A20" s="361" t="s">
        <v>124</v>
      </c>
      <c r="B20" s="361"/>
      <c r="C20" s="361"/>
      <c r="D20" s="361"/>
      <c r="E20" s="361"/>
      <c r="F20" s="361"/>
      <c r="G20" s="361"/>
      <c r="H20" s="361"/>
    </row>
    <row r="21" spans="1:8" ht="40.5" customHeight="1">
      <c r="A21" s="209" t="s">
        <v>410</v>
      </c>
      <c r="B21" s="225"/>
      <c r="C21" s="86"/>
      <c r="D21" s="86"/>
      <c r="E21" s="86"/>
      <c r="F21" s="86"/>
      <c r="G21" s="86">
        <f t="shared" ref="G21:G41" si="4">F21-E21</f>
        <v>0</v>
      </c>
      <c r="H21" s="205" t="e">
        <f>F21/E21*100</f>
        <v>#DIV/0!</v>
      </c>
    </row>
    <row r="22" spans="1:8" ht="28.5" customHeight="1">
      <c r="A22" s="240" t="s">
        <v>29</v>
      </c>
      <c r="B22" s="202" t="s">
        <v>413</v>
      </c>
      <c r="C22" s="82"/>
      <c r="D22" s="82"/>
      <c r="E22" s="82"/>
      <c r="F22" s="82"/>
      <c r="G22" s="86">
        <f t="shared" si="4"/>
        <v>0</v>
      </c>
      <c r="H22" s="205" t="e">
        <f t="shared" ref="H22:H31" si="5">F22/E22*100</f>
        <v>#DIV/0!</v>
      </c>
    </row>
    <row r="23" spans="1:8" ht="30" customHeight="1">
      <c r="A23" s="240" t="s">
        <v>414</v>
      </c>
      <c r="B23" s="202" t="s">
        <v>415</v>
      </c>
      <c r="C23" s="82"/>
      <c r="D23" s="82"/>
      <c r="E23" s="82"/>
      <c r="F23" s="82"/>
      <c r="G23" s="86">
        <f t="shared" si="4"/>
        <v>0</v>
      </c>
      <c r="H23" s="205" t="e">
        <f t="shared" si="5"/>
        <v>#DIV/0!</v>
      </c>
    </row>
    <row r="24" spans="1:8" ht="27" customHeight="1">
      <c r="A24" s="240" t="s">
        <v>416</v>
      </c>
      <c r="B24" s="202" t="s">
        <v>417</v>
      </c>
      <c r="C24" s="82"/>
      <c r="D24" s="82"/>
      <c r="E24" s="82"/>
      <c r="F24" s="82"/>
      <c r="G24" s="86">
        <f t="shared" si="4"/>
        <v>0</v>
      </c>
      <c r="H24" s="205" t="e">
        <f t="shared" si="5"/>
        <v>#DIV/0!</v>
      </c>
    </row>
    <row r="25" spans="1:8" ht="21.75" customHeight="1">
      <c r="A25" s="240" t="s">
        <v>128</v>
      </c>
      <c r="B25" s="256"/>
      <c r="C25" s="82"/>
      <c r="D25" s="82"/>
      <c r="E25" s="82"/>
      <c r="F25" s="82"/>
      <c r="G25" s="86">
        <f t="shared" si="4"/>
        <v>0</v>
      </c>
      <c r="H25" s="205" t="e">
        <f t="shared" si="5"/>
        <v>#DIV/0!</v>
      </c>
    </row>
    <row r="26" spans="1:8" ht="21.75" customHeight="1">
      <c r="A26" s="255" t="s">
        <v>466</v>
      </c>
      <c r="B26" s="256" t="s">
        <v>419</v>
      </c>
      <c r="C26" s="82"/>
      <c r="D26" s="82"/>
      <c r="E26" s="82"/>
      <c r="F26" s="82"/>
      <c r="G26" s="86">
        <f t="shared" si="4"/>
        <v>0</v>
      </c>
      <c r="H26" s="205" t="e">
        <f t="shared" si="5"/>
        <v>#DIV/0!</v>
      </c>
    </row>
    <row r="27" spans="1:8" ht="22.5" customHeight="1">
      <c r="A27" s="255" t="s">
        <v>467</v>
      </c>
      <c r="B27" s="256" t="s">
        <v>412</v>
      </c>
      <c r="C27" s="82"/>
      <c r="D27" s="82"/>
      <c r="E27" s="82"/>
      <c r="F27" s="82"/>
      <c r="G27" s="86">
        <f t="shared" si="4"/>
        <v>0</v>
      </c>
      <c r="H27" s="205" t="e">
        <f t="shared" si="5"/>
        <v>#DIV/0!</v>
      </c>
    </row>
    <row r="28" spans="1:8" ht="27" customHeight="1">
      <c r="A28" s="241" t="s">
        <v>418</v>
      </c>
      <c r="B28" s="242" t="s">
        <v>421</v>
      </c>
      <c r="C28" s="82"/>
      <c r="D28" s="82"/>
      <c r="E28" s="82"/>
      <c r="F28" s="82"/>
      <c r="G28" s="86">
        <f t="shared" si="4"/>
        <v>0</v>
      </c>
      <c r="H28" s="205" t="e">
        <f t="shared" si="5"/>
        <v>#DIV/0!</v>
      </c>
    </row>
    <row r="29" spans="1:8" ht="11.25" customHeight="1">
      <c r="A29" s="177" t="s">
        <v>270</v>
      </c>
      <c r="B29" s="243"/>
      <c r="C29" s="105"/>
      <c r="D29" s="105"/>
      <c r="E29" s="105"/>
      <c r="F29" s="105"/>
      <c r="G29" s="106">
        <f t="shared" si="4"/>
        <v>0</v>
      </c>
      <c r="H29" s="205" t="e">
        <f t="shared" si="5"/>
        <v>#DIV/0!</v>
      </c>
    </row>
    <row r="30" spans="1:8" ht="22.5" customHeight="1">
      <c r="A30" s="177" t="s">
        <v>280</v>
      </c>
      <c r="B30" s="244" t="s">
        <v>381</v>
      </c>
      <c r="C30" s="105"/>
      <c r="D30" s="105"/>
      <c r="E30" s="105"/>
      <c r="F30" s="105"/>
      <c r="G30" s="106">
        <f t="shared" si="4"/>
        <v>0</v>
      </c>
      <c r="H30" s="205" t="e">
        <f t="shared" si="5"/>
        <v>#DIV/0!</v>
      </c>
    </row>
    <row r="31" spans="1:8" ht="21.75" customHeight="1">
      <c r="A31" s="177" t="s">
        <v>269</v>
      </c>
      <c r="B31" s="244" t="s">
        <v>382</v>
      </c>
      <c r="C31" s="82"/>
      <c r="D31" s="82"/>
      <c r="E31" s="82"/>
      <c r="F31" s="82"/>
      <c r="G31" s="86">
        <f t="shared" si="4"/>
        <v>0</v>
      </c>
      <c r="H31" s="205" t="e">
        <f t="shared" si="5"/>
        <v>#DIV/0!</v>
      </c>
    </row>
    <row r="32" spans="1:8" ht="45.75" customHeight="1">
      <c r="A32" s="209" t="s">
        <v>411</v>
      </c>
      <c r="B32" s="210" t="s">
        <v>423</v>
      </c>
      <c r="C32" s="86"/>
      <c r="D32" s="86"/>
      <c r="E32" s="86"/>
      <c r="F32" s="86"/>
      <c r="G32" s="86">
        <f t="shared" si="4"/>
        <v>0</v>
      </c>
      <c r="H32" s="205" t="e">
        <f>F32/E32*100</f>
        <v>#DIV/0!</v>
      </c>
    </row>
    <row r="33" spans="1:8" ht="54.75" customHeight="1">
      <c r="A33" s="240" t="s">
        <v>420</v>
      </c>
      <c r="B33" s="202" t="s">
        <v>424</v>
      </c>
      <c r="C33" s="82" t="s">
        <v>260</v>
      </c>
      <c r="D33" s="82" t="s">
        <v>260</v>
      </c>
      <c r="E33" s="82" t="s">
        <v>260</v>
      </c>
      <c r="F33" s="82" t="s">
        <v>260</v>
      </c>
      <c r="G33" s="86" t="e">
        <f t="shared" si="4"/>
        <v>#VALUE!</v>
      </c>
      <c r="H33" s="205" t="e">
        <f t="shared" ref="H33:H41" si="6">F33/E33*100</f>
        <v>#VALUE!</v>
      </c>
    </row>
    <row r="34" spans="1:8" ht="43.5" customHeight="1">
      <c r="A34" s="7" t="s">
        <v>422</v>
      </c>
      <c r="B34" s="202" t="s">
        <v>425</v>
      </c>
      <c r="C34" s="82" t="s">
        <v>260</v>
      </c>
      <c r="D34" s="82" t="s">
        <v>260</v>
      </c>
      <c r="E34" s="82" t="s">
        <v>260</v>
      </c>
      <c r="F34" s="82" t="s">
        <v>260</v>
      </c>
      <c r="G34" s="86" t="e">
        <f t="shared" si="4"/>
        <v>#VALUE!</v>
      </c>
      <c r="H34" s="205" t="e">
        <f t="shared" si="6"/>
        <v>#VALUE!</v>
      </c>
    </row>
    <row r="35" spans="1:8" ht="37.5" customHeight="1">
      <c r="A35" s="7" t="s">
        <v>428</v>
      </c>
      <c r="B35" s="202" t="s">
        <v>426</v>
      </c>
      <c r="C35" s="82" t="s">
        <v>260</v>
      </c>
      <c r="D35" s="82" t="s">
        <v>260</v>
      </c>
      <c r="E35" s="82" t="s">
        <v>260</v>
      </c>
      <c r="F35" s="82" t="s">
        <v>260</v>
      </c>
      <c r="G35" s="86" t="e">
        <f t="shared" si="4"/>
        <v>#VALUE!</v>
      </c>
      <c r="H35" s="205" t="e">
        <f t="shared" si="6"/>
        <v>#VALUE!</v>
      </c>
    </row>
    <row r="36" spans="1:8" ht="30" customHeight="1">
      <c r="A36" s="7" t="s">
        <v>49</v>
      </c>
      <c r="B36" s="202" t="s">
        <v>429</v>
      </c>
      <c r="C36" s="82" t="s">
        <v>260</v>
      </c>
      <c r="D36" s="82" t="s">
        <v>260</v>
      </c>
      <c r="E36" s="82" t="s">
        <v>260</v>
      </c>
      <c r="F36" s="82" t="s">
        <v>260</v>
      </c>
      <c r="G36" s="86" t="e">
        <f t="shared" si="4"/>
        <v>#VALUE!</v>
      </c>
      <c r="H36" s="205" t="e">
        <f t="shared" si="6"/>
        <v>#VALUE!</v>
      </c>
    </row>
    <row r="37" spans="1:8" ht="27" customHeight="1">
      <c r="A37" s="7" t="s">
        <v>373</v>
      </c>
      <c r="B37" s="203" t="s">
        <v>469</v>
      </c>
      <c r="C37" s="82" t="s">
        <v>260</v>
      </c>
      <c r="D37" s="82" t="s">
        <v>260</v>
      </c>
      <c r="E37" s="82" t="s">
        <v>260</v>
      </c>
      <c r="F37" s="82" t="s">
        <v>260</v>
      </c>
      <c r="G37" s="86" t="e">
        <f t="shared" si="4"/>
        <v>#VALUE!</v>
      </c>
      <c r="H37" s="205" t="e">
        <f t="shared" si="6"/>
        <v>#VALUE!</v>
      </c>
    </row>
    <row r="38" spans="1:8" ht="11.25" customHeight="1">
      <c r="A38" s="245" t="s">
        <v>271</v>
      </c>
      <c r="B38" s="246"/>
      <c r="C38" s="82"/>
      <c r="D38" s="82"/>
      <c r="E38" s="82"/>
      <c r="F38" s="82"/>
      <c r="G38" s="86">
        <f t="shared" si="4"/>
        <v>0</v>
      </c>
      <c r="H38" s="205" t="e">
        <f t="shared" si="6"/>
        <v>#DIV/0!</v>
      </c>
    </row>
    <row r="39" spans="1:8" ht="21.75" customHeight="1">
      <c r="A39" s="177" t="s">
        <v>280</v>
      </c>
      <c r="B39" s="247" t="s">
        <v>470</v>
      </c>
      <c r="C39" s="105" t="s">
        <v>260</v>
      </c>
      <c r="D39" s="105" t="s">
        <v>260</v>
      </c>
      <c r="E39" s="105" t="s">
        <v>260</v>
      </c>
      <c r="F39" s="105" t="s">
        <v>260</v>
      </c>
      <c r="G39" s="86" t="e">
        <f t="shared" si="4"/>
        <v>#VALUE!</v>
      </c>
      <c r="H39" s="205" t="e">
        <f t="shared" si="6"/>
        <v>#VALUE!</v>
      </c>
    </row>
    <row r="40" spans="1:8" ht="21" customHeight="1">
      <c r="A40" s="177" t="s">
        <v>427</v>
      </c>
      <c r="B40" s="247" t="s">
        <v>471</v>
      </c>
      <c r="C40" s="105" t="s">
        <v>260</v>
      </c>
      <c r="D40" s="105" t="s">
        <v>260</v>
      </c>
      <c r="E40" s="105" t="s">
        <v>260</v>
      </c>
      <c r="F40" s="105" t="s">
        <v>260</v>
      </c>
      <c r="G40" s="86" t="e">
        <f t="shared" si="4"/>
        <v>#VALUE!</v>
      </c>
      <c r="H40" s="205" t="e">
        <f t="shared" si="6"/>
        <v>#VALUE!</v>
      </c>
    </row>
    <row r="41" spans="1:8" ht="42.75" customHeight="1">
      <c r="A41" s="213" t="s">
        <v>125</v>
      </c>
      <c r="B41" s="212" t="s">
        <v>468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4"/>
        <v>0</v>
      </c>
      <c r="H41" s="205" t="e">
        <f t="shared" si="6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2" t="s">
        <v>176</v>
      </c>
      <c r="G42" s="363"/>
      <c r="H42" s="364"/>
    </row>
    <row r="43" spans="1:8" ht="20.100000000000001" hidden="1" customHeight="1" outlineLevel="1">
      <c r="A43" s="48"/>
      <c r="B43" s="8"/>
      <c r="C43" s="64"/>
      <c r="D43" s="64"/>
      <c r="E43" s="64"/>
      <c r="F43" s="362" t="s">
        <v>209</v>
      </c>
      <c r="G43" s="363"/>
      <c r="H43" s="364"/>
    </row>
    <row r="44" spans="1:8" ht="30" customHeight="1" collapsed="1">
      <c r="A44" s="361" t="s">
        <v>126</v>
      </c>
      <c r="B44" s="361"/>
      <c r="C44" s="361"/>
      <c r="D44" s="361"/>
      <c r="E44" s="361"/>
      <c r="F44" s="361"/>
      <c r="G44" s="361"/>
      <c r="H44" s="361"/>
    </row>
    <row r="45" spans="1:8" ht="39" customHeight="1">
      <c r="A45" s="248" t="s">
        <v>430</v>
      </c>
      <c r="B45" s="249" t="s">
        <v>431</v>
      </c>
      <c r="C45" s="86"/>
      <c r="D45" s="86"/>
      <c r="E45" s="86"/>
      <c r="F45" s="86"/>
      <c r="G45" s="86">
        <f t="shared" ref="G45:G68" si="7">F45-E45</f>
        <v>0</v>
      </c>
      <c r="H45" s="205" t="e">
        <f>F45/E45*100</f>
        <v>#DIV/0!</v>
      </c>
    </row>
    <row r="46" spans="1:8" ht="24" customHeight="1">
      <c r="A46" s="250" t="s">
        <v>499</v>
      </c>
      <c r="B46" s="251" t="s">
        <v>432</v>
      </c>
      <c r="C46" s="82"/>
      <c r="D46" s="82"/>
      <c r="E46" s="82"/>
      <c r="F46" s="82"/>
      <c r="G46" s="86">
        <f t="shared" si="7"/>
        <v>0</v>
      </c>
      <c r="H46" s="205" t="e">
        <f t="shared" ref="H46:H56" si="8">F46/E46*100</f>
        <v>#DIV/0!</v>
      </c>
    </row>
    <row r="47" spans="1:8" ht="37.5" customHeight="1">
      <c r="A47" s="7" t="s">
        <v>459</v>
      </c>
      <c r="B47" s="251" t="s">
        <v>433</v>
      </c>
      <c r="C47" s="82"/>
      <c r="D47" s="82"/>
      <c r="E47" s="82"/>
      <c r="F47" s="82"/>
      <c r="G47" s="86">
        <f t="shared" si="7"/>
        <v>0</v>
      </c>
      <c r="H47" s="205" t="e">
        <f t="shared" si="8"/>
        <v>#DIV/0!</v>
      </c>
    </row>
    <row r="48" spans="1:8" ht="20.100000000000001" customHeight="1">
      <c r="A48" s="177" t="s">
        <v>81</v>
      </c>
      <c r="B48" s="252" t="s">
        <v>434</v>
      </c>
      <c r="C48" s="105"/>
      <c r="D48" s="105"/>
      <c r="E48" s="105"/>
      <c r="F48" s="105"/>
      <c r="G48" s="106">
        <f t="shared" si="7"/>
        <v>0</v>
      </c>
      <c r="H48" s="205" t="e">
        <f t="shared" si="8"/>
        <v>#DIV/0!</v>
      </c>
    </row>
    <row r="49" spans="1:8" ht="17.25" customHeight="1">
      <c r="A49" s="177" t="s">
        <v>82</v>
      </c>
      <c r="B49" s="252" t="s">
        <v>435</v>
      </c>
      <c r="C49" s="105"/>
      <c r="D49" s="105"/>
      <c r="E49" s="105"/>
      <c r="F49" s="105"/>
      <c r="G49" s="106">
        <f t="shared" si="7"/>
        <v>0</v>
      </c>
      <c r="H49" s="205" t="e">
        <f t="shared" si="8"/>
        <v>#DIV/0!</v>
      </c>
    </row>
    <row r="50" spans="1:8" ht="18" customHeight="1">
      <c r="A50" s="177" t="s">
        <v>94</v>
      </c>
      <c r="B50" s="252" t="s">
        <v>436</v>
      </c>
      <c r="C50" s="105"/>
      <c r="D50" s="105"/>
      <c r="E50" s="105"/>
      <c r="F50" s="105"/>
      <c r="G50" s="106">
        <f t="shared" si="7"/>
        <v>0</v>
      </c>
      <c r="H50" s="205" t="e">
        <f t="shared" si="8"/>
        <v>#DIV/0!</v>
      </c>
    </row>
    <row r="51" spans="1:8" ht="37.5" customHeight="1">
      <c r="A51" s="7" t="s">
        <v>460</v>
      </c>
      <c r="B51" s="251" t="s">
        <v>437</v>
      </c>
      <c r="C51" s="82"/>
      <c r="D51" s="82"/>
      <c r="E51" s="82"/>
      <c r="F51" s="82"/>
      <c r="G51" s="86">
        <f t="shared" si="7"/>
        <v>0</v>
      </c>
      <c r="H51" s="205" t="e">
        <f t="shared" si="8"/>
        <v>#DIV/0!</v>
      </c>
    </row>
    <row r="52" spans="1:8" ht="20.100000000000001" customHeight="1">
      <c r="A52" s="177" t="s">
        <v>81</v>
      </c>
      <c r="B52" s="252" t="s">
        <v>438</v>
      </c>
      <c r="C52" s="105"/>
      <c r="D52" s="105"/>
      <c r="E52" s="105"/>
      <c r="F52" s="105"/>
      <c r="G52" s="106">
        <f t="shared" si="7"/>
        <v>0</v>
      </c>
      <c r="H52" s="205" t="e">
        <f t="shared" si="8"/>
        <v>#DIV/0!</v>
      </c>
    </row>
    <row r="53" spans="1:8" ht="20.100000000000001" customHeight="1">
      <c r="A53" s="177" t="s">
        <v>82</v>
      </c>
      <c r="B53" s="252" t="s">
        <v>439</v>
      </c>
      <c r="C53" s="105"/>
      <c r="D53" s="105"/>
      <c r="E53" s="105"/>
      <c r="F53" s="105"/>
      <c r="G53" s="106">
        <f t="shared" si="7"/>
        <v>0</v>
      </c>
      <c r="H53" s="205" t="e">
        <f t="shared" si="8"/>
        <v>#DIV/0!</v>
      </c>
    </row>
    <row r="54" spans="1:8" ht="20.100000000000001" customHeight="1">
      <c r="A54" s="177" t="s">
        <v>94</v>
      </c>
      <c r="B54" s="252" t="s">
        <v>440</v>
      </c>
      <c r="C54" s="105"/>
      <c r="D54" s="105"/>
      <c r="E54" s="105"/>
      <c r="F54" s="105"/>
      <c r="G54" s="106">
        <f t="shared" si="7"/>
        <v>0</v>
      </c>
      <c r="H54" s="205" t="e">
        <f t="shared" si="8"/>
        <v>#DIV/0!</v>
      </c>
    </row>
    <row r="55" spans="1:8" ht="24.75" customHeight="1">
      <c r="A55" s="7" t="s">
        <v>441</v>
      </c>
      <c r="B55" s="251" t="s">
        <v>442</v>
      </c>
      <c r="C55" s="82"/>
      <c r="D55" s="82"/>
      <c r="E55" s="82"/>
      <c r="F55" s="82"/>
      <c r="G55" s="86">
        <f t="shared" si="7"/>
        <v>0</v>
      </c>
      <c r="H55" s="205" t="e">
        <f t="shared" si="8"/>
        <v>#DIV/0!</v>
      </c>
    </row>
    <row r="56" spans="1:8" ht="24" customHeight="1">
      <c r="A56" s="7" t="s">
        <v>443</v>
      </c>
      <c r="B56" s="251" t="s">
        <v>444</v>
      </c>
      <c r="C56" s="82"/>
      <c r="D56" s="82"/>
      <c r="E56" s="82"/>
      <c r="F56" s="82"/>
      <c r="G56" s="86">
        <f t="shared" si="7"/>
        <v>0</v>
      </c>
      <c r="H56" s="205" t="e">
        <f t="shared" si="8"/>
        <v>#DIV/0!</v>
      </c>
    </row>
    <row r="57" spans="1:8" ht="41.25" customHeight="1">
      <c r="A57" s="209" t="s">
        <v>445</v>
      </c>
      <c r="B57" s="210" t="s">
        <v>446</v>
      </c>
      <c r="C57" s="86"/>
      <c r="D57" s="86"/>
      <c r="E57" s="86"/>
      <c r="F57" s="86"/>
      <c r="G57" s="86">
        <f t="shared" si="7"/>
        <v>0</v>
      </c>
      <c r="H57" s="205" t="e">
        <f>F57/E57*100</f>
        <v>#DIV/0!</v>
      </c>
    </row>
    <row r="58" spans="1:8" ht="44.25" customHeight="1">
      <c r="A58" s="7" t="s">
        <v>447</v>
      </c>
      <c r="B58" s="203" t="s">
        <v>448</v>
      </c>
      <c r="C58" s="82" t="s">
        <v>260</v>
      </c>
      <c r="D58" s="82" t="s">
        <v>260</v>
      </c>
      <c r="E58" s="82" t="s">
        <v>260</v>
      </c>
      <c r="F58" s="82" t="s">
        <v>260</v>
      </c>
      <c r="G58" s="86" t="e">
        <f t="shared" si="7"/>
        <v>#VALUE!</v>
      </c>
      <c r="H58" s="205" t="e">
        <f t="shared" ref="H58:H73" si="9">F58/E58*100</f>
        <v>#VALUE!</v>
      </c>
    </row>
    <row r="59" spans="1:8" ht="37.5" customHeight="1">
      <c r="A59" s="7" t="s">
        <v>461</v>
      </c>
      <c r="B59" s="203" t="s">
        <v>449</v>
      </c>
      <c r="C59" s="82" t="s">
        <v>260</v>
      </c>
      <c r="D59" s="82" t="s">
        <v>260</v>
      </c>
      <c r="E59" s="82" t="s">
        <v>260</v>
      </c>
      <c r="F59" s="82" t="s">
        <v>260</v>
      </c>
      <c r="G59" s="86" t="e">
        <f t="shared" si="7"/>
        <v>#VALUE!</v>
      </c>
      <c r="H59" s="205" t="e">
        <f t="shared" si="9"/>
        <v>#VALUE!</v>
      </c>
    </row>
    <row r="60" spans="1:8" ht="20.100000000000001" customHeight="1">
      <c r="A60" s="177" t="s">
        <v>81</v>
      </c>
      <c r="B60" s="253" t="s">
        <v>450</v>
      </c>
      <c r="C60" s="105" t="s">
        <v>260</v>
      </c>
      <c r="D60" s="105" t="s">
        <v>260</v>
      </c>
      <c r="E60" s="105" t="s">
        <v>260</v>
      </c>
      <c r="F60" s="105" t="s">
        <v>260</v>
      </c>
      <c r="G60" s="86" t="e">
        <f t="shared" si="7"/>
        <v>#VALUE!</v>
      </c>
      <c r="H60" s="205" t="e">
        <f t="shared" si="9"/>
        <v>#VALUE!</v>
      </c>
    </row>
    <row r="61" spans="1:8" ht="20.100000000000001" customHeight="1">
      <c r="A61" s="177" t="s">
        <v>82</v>
      </c>
      <c r="B61" s="253" t="s">
        <v>451</v>
      </c>
      <c r="C61" s="105" t="s">
        <v>260</v>
      </c>
      <c r="D61" s="105" t="s">
        <v>260</v>
      </c>
      <c r="E61" s="105" t="s">
        <v>260</v>
      </c>
      <c r="F61" s="105" t="s">
        <v>260</v>
      </c>
      <c r="G61" s="86" t="e">
        <f t="shared" si="7"/>
        <v>#VALUE!</v>
      </c>
      <c r="H61" s="205" t="e">
        <f t="shared" si="9"/>
        <v>#VALUE!</v>
      </c>
    </row>
    <row r="62" spans="1:8" ht="20.100000000000001" customHeight="1">
      <c r="A62" s="177" t="s">
        <v>94</v>
      </c>
      <c r="B62" s="253" t="s">
        <v>452</v>
      </c>
      <c r="C62" s="105" t="s">
        <v>260</v>
      </c>
      <c r="D62" s="105" t="s">
        <v>260</v>
      </c>
      <c r="E62" s="105" t="s">
        <v>260</v>
      </c>
      <c r="F62" s="105" t="s">
        <v>260</v>
      </c>
      <c r="G62" s="86" t="e">
        <f t="shared" si="7"/>
        <v>#VALUE!</v>
      </c>
      <c r="H62" s="205" t="e">
        <f t="shared" si="9"/>
        <v>#VALUE!</v>
      </c>
    </row>
    <row r="63" spans="1:8" ht="40.5" customHeight="1">
      <c r="A63" s="7" t="s">
        <v>462</v>
      </c>
      <c r="B63" s="203" t="s">
        <v>453</v>
      </c>
      <c r="C63" s="82" t="s">
        <v>260</v>
      </c>
      <c r="D63" s="82" t="s">
        <v>260</v>
      </c>
      <c r="E63" s="82" t="s">
        <v>260</v>
      </c>
      <c r="F63" s="82" t="s">
        <v>260</v>
      </c>
      <c r="G63" s="86" t="e">
        <f t="shared" si="7"/>
        <v>#VALUE!</v>
      </c>
      <c r="H63" s="205" t="e">
        <f t="shared" si="9"/>
        <v>#VALUE!</v>
      </c>
    </row>
    <row r="64" spans="1:8" ht="20.100000000000001" customHeight="1">
      <c r="A64" s="177" t="s">
        <v>81</v>
      </c>
      <c r="B64" s="253" t="s">
        <v>454</v>
      </c>
      <c r="C64" s="105" t="s">
        <v>260</v>
      </c>
      <c r="D64" s="105" t="s">
        <v>260</v>
      </c>
      <c r="E64" s="105" t="s">
        <v>260</v>
      </c>
      <c r="F64" s="105" t="s">
        <v>260</v>
      </c>
      <c r="G64" s="86" t="e">
        <f t="shared" si="7"/>
        <v>#VALUE!</v>
      </c>
      <c r="H64" s="205" t="e">
        <f t="shared" si="9"/>
        <v>#VALUE!</v>
      </c>
    </row>
    <row r="65" spans="1:8" ht="20.100000000000001" customHeight="1">
      <c r="A65" s="177" t="s">
        <v>82</v>
      </c>
      <c r="B65" s="253" t="s">
        <v>455</v>
      </c>
      <c r="C65" s="105" t="s">
        <v>260</v>
      </c>
      <c r="D65" s="105" t="s">
        <v>260</v>
      </c>
      <c r="E65" s="105" t="s">
        <v>260</v>
      </c>
      <c r="F65" s="105" t="s">
        <v>260</v>
      </c>
      <c r="G65" s="86" t="e">
        <f t="shared" si="7"/>
        <v>#VALUE!</v>
      </c>
      <c r="H65" s="205" t="e">
        <f t="shared" si="9"/>
        <v>#VALUE!</v>
      </c>
    </row>
    <row r="66" spans="1:8" ht="20.100000000000001" customHeight="1">
      <c r="A66" s="177" t="s">
        <v>94</v>
      </c>
      <c r="B66" s="253" t="s">
        <v>456</v>
      </c>
      <c r="C66" s="105" t="s">
        <v>260</v>
      </c>
      <c r="D66" s="105" t="s">
        <v>260</v>
      </c>
      <c r="E66" s="105" t="s">
        <v>260</v>
      </c>
      <c r="F66" s="105" t="s">
        <v>260</v>
      </c>
      <c r="G66" s="86" t="e">
        <f t="shared" si="7"/>
        <v>#VALUE!</v>
      </c>
      <c r="H66" s="205" t="e">
        <f t="shared" si="9"/>
        <v>#VALUE!</v>
      </c>
    </row>
    <row r="67" spans="1:8" ht="24" customHeight="1">
      <c r="A67" s="7" t="s">
        <v>373</v>
      </c>
      <c r="B67" s="203" t="s">
        <v>457</v>
      </c>
      <c r="C67" s="82" t="s">
        <v>260</v>
      </c>
      <c r="D67" s="82" t="s">
        <v>260</v>
      </c>
      <c r="E67" s="82" t="s">
        <v>260</v>
      </c>
      <c r="F67" s="82" t="s">
        <v>260</v>
      </c>
      <c r="G67" s="86" t="e">
        <f t="shared" si="7"/>
        <v>#VALUE!</v>
      </c>
      <c r="H67" s="205" t="e">
        <f t="shared" si="9"/>
        <v>#VALUE!</v>
      </c>
    </row>
    <row r="68" spans="1:8" ht="31.5" customHeight="1">
      <c r="A68" s="213" t="s">
        <v>127</v>
      </c>
      <c r="B68" s="212" t="s">
        <v>458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7"/>
        <v>0</v>
      </c>
      <c r="H68" s="205" t="e">
        <f t="shared" si="9"/>
        <v>#DIV/0!</v>
      </c>
    </row>
    <row r="69" spans="1:8" s="13" customFormat="1" ht="27.75" customHeight="1">
      <c r="A69" s="9" t="s">
        <v>233</v>
      </c>
      <c r="B69" s="92"/>
      <c r="C69" s="82"/>
      <c r="D69" s="82"/>
      <c r="E69" s="82"/>
      <c r="F69" s="82"/>
      <c r="G69" s="86">
        <f>F69-E69</f>
        <v>0</v>
      </c>
      <c r="H69" s="205" t="e">
        <f t="shared" si="9"/>
        <v>#DIV/0!</v>
      </c>
    </row>
    <row r="70" spans="1:8" s="13" customFormat="1" ht="29.25" customHeight="1">
      <c r="A70" s="218" t="s">
        <v>30</v>
      </c>
      <c r="B70" s="254">
        <v>3600</v>
      </c>
      <c r="C70" s="230">
        <v>277</v>
      </c>
      <c r="D70" s="230">
        <v>71</v>
      </c>
      <c r="E70" s="230">
        <v>215</v>
      </c>
      <c r="F70" s="230">
        <v>71</v>
      </c>
      <c r="G70" s="230">
        <f>F70-E70</f>
        <v>-144</v>
      </c>
      <c r="H70" s="205">
        <f t="shared" si="9"/>
        <v>33.02325581395349</v>
      </c>
    </row>
    <row r="71" spans="1:8" s="13" customFormat="1" ht="25.5" customHeight="1">
      <c r="A71" s="62" t="s">
        <v>210</v>
      </c>
      <c r="B71" s="92">
        <v>3610</v>
      </c>
      <c r="C71" s="82"/>
      <c r="D71" s="82"/>
      <c r="E71" s="82"/>
      <c r="F71" s="82"/>
      <c r="G71" s="86">
        <f>F71-E71</f>
        <v>0</v>
      </c>
      <c r="H71" s="205" t="e">
        <f t="shared" si="9"/>
        <v>#DIV/0!</v>
      </c>
    </row>
    <row r="72" spans="1:8" s="13" customFormat="1" ht="28.5" customHeight="1">
      <c r="A72" s="218" t="s">
        <v>50</v>
      </c>
      <c r="B72" s="254">
        <v>3620</v>
      </c>
      <c r="C72" s="230">
        <v>71</v>
      </c>
      <c r="D72" s="230">
        <v>233</v>
      </c>
      <c r="E72" s="230">
        <v>304</v>
      </c>
      <c r="F72" s="230">
        <v>233</v>
      </c>
      <c r="G72" s="230">
        <f>F72-E72</f>
        <v>-71</v>
      </c>
      <c r="H72" s="205">
        <f t="shared" si="9"/>
        <v>76.64473684210526</v>
      </c>
    </row>
    <row r="73" spans="1:8" s="13" customFormat="1" ht="33" customHeight="1">
      <c r="A73" s="218" t="s">
        <v>31</v>
      </c>
      <c r="B73" s="254">
        <v>3630</v>
      </c>
      <c r="C73" s="86">
        <f>C19+C41+C68</f>
        <v>-206</v>
      </c>
      <c r="D73" s="86">
        <v>162</v>
      </c>
      <c r="E73" s="86">
        <v>89</v>
      </c>
      <c r="F73" s="86">
        <v>162</v>
      </c>
      <c r="G73" s="86">
        <f>G19+G41+G68</f>
        <v>73</v>
      </c>
      <c r="H73" s="205">
        <f t="shared" si="9"/>
        <v>182.02247191011236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521</v>
      </c>
      <c r="B75" s="355" t="s">
        <v>463</v>
      </c>
      <c r="C75" s="355"/>
      <c r="D75" s="155"/>
      <c r="E75" s="96"/>
      <c r="F75" s="329" t="s">
        <v>509</v>
      </c>
      <c r="G75" s="329"/>
      <c r="H75" s="329"/>
    </row>
    <row r="76" spans="1:8">
      <c r="A76" s="113" t="s">
        <v>187</v>
      </c>
      <c r="B76" s="356" t="s">
        <v>71</v>
      </c>
      <c r="C76" s="356"/>
      <c r="D76" s="284"/>
      <c r="E76" s="114"/>
      <c r="F76" s="351" t="s">
        <v>241</v>
      </c>
      <c r="G76" s="351"/>
      <c r="H76" s="351"/>
    </row>
  </sheetData>
  <mergeCells count="14"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E5" sqref="E5:H5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12" t="s">
        <v>159</v>
      </c>
      <c r="B3" s="312"/>
      <c r="C3" s="312"/>
      <c r="D3" s="312"/>
      <c r="E3" s="312"/>
      <c r="F3" s="312"/>
      <c r="G3" s="312"/>
      <c r="H3" s="312"/>
    </row>
    <row r="4" spans="1:15">
      <c r="A4" s="366"/>
      <c r="B4" s="366"/>
      <c r="C4" s="366"/>
      <c r="D4" s="366"/>
      <c r="E4" s="366"/>
      <c r="F4" s="366"/>
      <c r="G4" s="366"/>
      <c r="H4" s="366"/>
    </row>
    <row r="5" spans="1:15" ht="58.5" customHeight="1">
      <c r="A5" s="368" t="s">
        <v>207</v>
      </c>
      <c r="B5" s="319" t="s">
        <v>15</v>
      </c>
      <c r="C5" s="371" t="s">
        <v>495</v>
      </c>
      <c r="D5" s="372"/>
      <c r="E5" s="350" t="s">
        <v>528</v>
      </c>
      <c r="F5" s="320"/>
      <c r="G5" s="320"/>
      <c r="H5" s="320"/>
    </row>
    <row r="6" spans="1:15" ht="75.75" customHeight="1">
      <c r="A6" s="369"/>
      <c r="B6" s="319"/>
      <c r="C6" s="290" t="s">
        <v>492</v>
      </c>
      <c r="D6" s="6" t="s">
        <v>493</v>
      </c>
      <c r="E6" s="47" t="s">
        <v>191</v>
      </c>
      <c r="F6" s="47" t="s">
        <v>181</v>
      </c>
      <c r="G6" s="47" t="s">
        <v>202</v>
      </c>
      <c r="H6" s="47" t="s">
        <v>203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7" t="s">
        <v>73</v>
      </c>
      <c r="B8" s="226">
        <v>4000</v>
      </c>
      <c r="C8" s="86">
        <f>SUM(C9:C13)</f>
        <v>0</v>
      </c>
      <c r="D8" s="86">
        <f>SUM(D9:D13)</f>
        <v>0</v>
      </c>
      <c r="E8" s="86">
        <f>SUM(E9:E13)</f>
        <v>0</v>
      </c>
      <c r="F8" s="86">
        <f>SUM(F9:F13)</f>
        <v>0</v>
      </c>
      <c r="G8" s="86">
        <f t="shared" ref="G8:G14" si="0">F8-E8</f>
        <v>0</v>
      </c>
      <c r="H8" s="205" t="e">
        <f>F8/E8*100</f>
        <v>#DIV/0!</v>
      </c>
    </row>
    <row r="9" spans="1:15" ht="47.25" customHeight="1">
      <c r="A9" s="7" t="s">
        <v>472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5" t="e">
        <f t="shared" ref="H9:H14" si="1">F9/E9*100</f>
        <v>#DIV/0!</v>
      </c>
    </row>
    <row r="10" spans="1:15" ht="57" customHeight="1">
      <c r="A10" s="7" t="s">
        <v>473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5" t="e">
        <f t="shared" si="1"/>
        <v>#DIV/0!</v>
      </c>
      <c r="O10" s="18"/>
    </row>
    <row r="11" spans="1:15" ht="69.75" customHeight="1">
      <c r="A11" s="7" t="s">
        <v>474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5" t="e">
        <f t="shared" si="1"/>
        <v>#DIV/0!</v>
      </c>
      <c r="N11" s="18"/>
    </row>
    <row r="12" spans="1:15" ht="61.5" customHeight="1">
      <c r="A12" s="7" t="s">
        <v>475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5" t="e">
        <f t="shared" si="1"/>
        <v>#DIV/0!</v>
      </c>
    </row>
    <row r="13" spans="1:15" ht="82.5" customHeight="1">
      <c r="A13" s="7" t="s">
        <v>476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5" t="e">
        <f t="shared" si="1"/>
        <v>#DIV/0!</v>
      </c>
    </row>
    <row r="14" spans="1:15" ht="53.25" customHeight="1">
      <c r="A14" s="7" t="s">
        <v>500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5" t="e">
        <f t="shared" si="1"/>
        <v>#DIV/0!</v>
      </c>
    </row>
    <row r="15" spans="1:15" ht="57.75" customHeight="1">
      <c r="A15" s="370" t="s">
        <v>383</v>
      </c>
      <c r="B15" s="370"/>
      <c r="C15" s="370"/>
      <c r="D15" s="370"/>
      <c r="E15" s="370"/>
      <c r="F15" s="370"/>
      <c r="G15" s="370"/>
      <c r="H15" s="370"/>
      <c r="I15" s="204"/>
      <c r="J15" s="204"/>
      <c r="K15" s="204"/>
    </row>
    <row r="16" spans="1:15" ht="43.5" customHeight="1">
      <c r="A16" s="94" t="s">
        <v>521</v>
      </c>
      <c r="B16" s="95"/>
      <c r="C16" s="155" t="s">
        <v>477</v>
      </c>
      <c r="D16" s="155"/>
      <c r="E16" s="96"/>
      <c r="F16" s="329" t="s">
        <v>509</v>
      </c>
      <c r="G16" s="329"/>
      <c r="H16" s="329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67" t="s">
        <v>241</v>
      </c>
      <c r="G17" s="367"/>
      <c r="H17" s="367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55" zoomScaleNormal="100" zoomScaleSheetLayoutView="55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G12" sqref="G12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73" t="s">
        <v>161</v>
      </c>
      <c r="B1" s="373"/>
      <c r="C1" s="373"/>
      <c r="D1" s="373"/>
      <c r="E1" s="373"/>
      <c r="F1" s="373"/>
      <c r="G1" s="373"/>
      <c r="H1" s="373"/>
      <c r="I1" s="373"/>
    </row>
    <row r="2" spans="1:9" ht="9.75" customHeight="1"/>
    <row r="3" spans="1:9" ht="63.75" customHeight="1">
      <c r="A3" s="374" t="s">
        <v>207</v>
      </c>
      <c r="B3" s="376" t="s">
        <v>1</v>
      </c>
      <c r="C3" s="374" t="s">
        <v>86</v>
      </c>
      <c r="D3" s="371" t="s">
        <v>495</v>
      </c>
      <c r="E3" s="372"/>
      <c r="F3" s="321" t="s">
        <v>528</v>
      </c>
      <c r="G3" s="321"/>
      <c r="H3" s="321"/>
      <c r="I3" s="374" t="s">
        <v>234</v>
      </c>
    </row>
    <row r="4" spans="1:9" ht="59.25" customHeight="1">
      <c r="A4" s="375"/>
      <c r="B4" s="377"/>
      <c r="C4" s="375"/>
      <c r="D4" s="290" t="s">
        <v>492</v>
      </c>
      <c r="E4" s="6" t="s">
        <v>493</v>
      </c>
      <c r="F4" s="47" t="s">
        <v>191</v>
      </c>
      <c r="G4" s="47" t="s">
        <v>181</v>
      </c>
      <c r="H4" s="47" t="s">
        <v>202</v>
      </c>
      <c r="I4" s="375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253</v>
      </c>
      <c r="D7" s="68">
        <v>0</v>
      </c>
      <c r="E7" s="68">
        <v>4.0000000000000001E-3</v>
      </c>
      <c r="F7" s="68">
        <v>3.0000000000000001E-3</v>
      </c>
      <c r="G7" s="68">
        <v>4.7999999999999996E-3</v>
      </c>
      <c r="H7" s="68">
        <v>0</v>
      </c>
      <c r="I7" s="70" t="s">
        <v>254</v>
      </c>
    </row>
    <row r="8" spans="1:9" ht="126" customHeight="1">
      <c r="A8" s="215" t="s">
        <v>261</v>
      </c>
      <c r="B8" s="90">
        <v>5010</v>
      </c>
      <c r="C8" s="80" t="s">
        <v>87</v>
      </c>
      <c r="D8" s="68">
        <v>0.2</v>
      </c>
      <c r="E8" s="68">
        <v>2.5999999999999999E-3</v>
      </c>
      <c r="F8" s="68">
        <v>0.22</v>
      </c>
      <c r="G8" s="68">
        <v>2.5999999999999999E-3</v>
      </c>
      <c r="H8" s="68"/>
      <c r="I8" s="70" t="s">
        <v>255</v>
      </c>
    </row>
    <row r="9" spans="1:9" ht="50.25" customHeight="1">
      <c r="A9" s="144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134</v>
      </c>
      <c r="D10" s="68">
        <v>137.69999999999999</v>
      </c>
      <c r="E10" s="68">
        <v>81</v>
      </c>
      <c r="F10" s="68">
        <v>96.05</v>
      </c>
      <c r="G10" s="68">
        <v>81.040000000000006</v>
      </c>
      <c r="H10" s="68"/>
      <c r="I10" s="157" t="s">
        <v>256</v>
      </c>
    </row>
    <row r="11" spans="1:9" ht="192" customHeight="1">
      <c r="A11" s="69" t="s">
        <v>283</v>
      </c>
      <c r="B11" s="90">
        <v>5110</v>
      </c>
      <c r="C11" s="80" t="s">
        <v>134</v>
      </c>
      <c r="D11" s="68">
        <v>0.77</v>
      </c>
      <c r="E11" s="68">
        <v>0.84</v>
      </c>
      <c r="F11" s="68">
        <v>0.8</v>
      </c>
      <c r="G11" s="68">
        <v>0.84</v>
      </c>
      <c r="H11" s="68"/>
      <c r="I11" s="157" t="s">
        <v>257</v>
      </c>
    </row>
    <row r="12" spans="1:9" ht="169.5" customHeight="1">
      <c r="A12" s="10" t="s">
        <v>480</v>
      </c>
      <c r="B12" s="257">
        <v>5120</v>
      </c>
      <c r="C12" s="80" t="s">
        <v>134</v>
      </c>
      <c r="D12" s="295">
        <v>1</v>
      </c>
      <c r="E12" s="12">
        <v>0.01</v>
      </c>
      <c r="F12" s="12">
        <v>0.05</v>
      </c>
      <c r="G12" s="12">
        <v>0.01</v>
      </c>
      <c r="H12" s="258"/>
      <c r="I12" s="10" t="s">
        <v>378</v>
      </c>
    </row>
    <row r="13" spans="1:9" s="2" customFormat="1" ht="41.25" customHeight="1">
      <c r="A13" s="94" t="s">
        <v>521</v>
      </c>
      <c r="B13" s="95"/>
      <c r="C13" s="355" t="s">
        <v>264</v>
      </c>
      <c r="D13" s="355"/>
      <c r="E13" s="155"/>
      <c r="F13" s="96"/>
      <c r="G13" s="329" t="s">
        <v>509</v>
      </c>
      <c r="H13" s="329"/>
      <c r="I13" s="329"/>
    </row>
    <row r="14" spans="1:9" s="1" customFormat="1" ht="18.75">
      <c r="A14" s="113" t="s">
        <v>240</v>
      </c>
      <c r="B14" s="114"/>
      <c r="C14" s="356" t="s">
        <v>71</v>
      </c>
      <c r="D14" s="356"/>
      <c r="E14" s="284"/>
      <c r="F14" s="114"/>
      <c r="G14" s="351" t="s">
        <v>88</v>
      </c>
      <c r="H14" s="351"/>
      <c r="I14" s="35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abSelected="1" view="pageBreakPreview" topLeftCell="A27" zoomScale="70" zoomScaleNormal="75" zoomScaleSheetLayoutView="70" workbookViewId="0">
      <selection activeCell="I47" sqref="I47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80" t="s">
        <v>176</v>
      </c>
      <c r="O1" s="380"/>
    </row>
    <row r="2" spans="1:15" hidden="1" outlineLevel="1">
      <c r="N2" s="380" t="s">
        <v>189</v>
      </c>
      <c r="O2" s="380"/>
    </row>
    <row r="3" spans="1:15" ht="24.75" customHeight="1" collapsed="1">
      <c r="A3" s="381" t="s">
        <v>95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</row>
    <row r="4" spans="1:15" ht="23.25" customHeight="1">
      <c r="A4" s="381" t="s">
        <v>529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</row>
    <row r="5" spans="1:15" ht="14.25" customHeight="1">
      <c r="A5" s="312" t="s">
        <v>513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</row>
    <row r="6" spans="1:15" ht="15" customHeight="1">
      <c r="A6" s="382" t="s">
        <v>104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</row>
    <row r="7" spans="1:15" ht="21" customHeight="1">
      <c r="A7" s="383" t="s">
        <v>80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384" t="s">
        <v>235</v>
      </c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</row>
    <row r="10" spans="1:15" ht="4.5" customHeight="1">
      <c r="B10" s="1"/>
    </row>
    <row r="11" spans="1:15" s="2" customFormat="1" ht="46.5" customHeight="1">
      <c r="A11" s="6" t="s">
        <v>207</v>
      </c>
      <c r="B11" s="321" t="s">
        <v>106</v>
      </c>
      <c r="C11" s="321"/>
      <c r="D11" s="321" t="s">
        <v>28</v>
      </c>
      <c r="E11" s="321"/>
      <c r="F11" s="321" t="s">
        <v>236</v>
      </c>
      <c r="G11" s="321"/>
      <c r="H11" s="321" t="s">
        <v>237</v>
      </c>
      <c r="I11" s="321"/>
      <c r="J11" s="321" t="s">
        <v>238</v>
      </c>
      <c r="K11" s="321"/>
      <c r="L11" s="321" t="s">
        <v>212</v>
      </c>
      <c r="M11" s="321"/>
      <c r="N11" s="321" t="s">
        <v>213</v>
      </c>
      <c r="O11" s="321"/>
    </row>
    <row r="12" spans="1:15" s="2" customFormat="1" ht="12.75" customHeight="1">
      <c r="A12" s="90">
        <v>1</v>
      </c>
      <c r="B12" s="378">
        <v>2</v>
      </c>
      <c r="C12" s="379"/>
      <c r="D12" s="378">
        <v>3</v>
      </c>
      <c r="E12" s="379"/>
      <c r="F12" s="378">
        <v>4</v>
      </c>
      <c r="G12" s="379"/>
      <c r="H12" s="378">
        <v>5</v>
      </c>
      <c r="I12" s="379"/>
      <c r="J12" s="378">
        <v>6</v>
      </c>
      <c r="K12" s="379"/>
      <c r="L12" s="378">
        <v>7</v>
      </c>
      <c r="M12" s="379"/>
      <c r="N12" s="319">
        <v>8</v>
      </c>
      <c r="O12" s="319"/>
    </row>
    <row r="13" spans="1:15" s="2" customFormat="1" ht="38.25" customHeight="1">
      <c r="A13" s="9" t="s">
        <v>105</v>
      </c>
      <c r="B13" s="395">
        <v>12</v>
      </c>
      <c r="C13" s="395"/>
      <c r="D13" s="395">
        <v>7</v>
      </c>
      <c r="E13" s="395"/>
      <c r="F13" s="395">
        <v>12</v>
      </c>
      <c r="G13" s="395"/>
      <c r="H13" s="395">
        <v>12</v>
      </c>
      <c r="I13" s="395"/>
      <c r="J13" s="395">
        <v>10</v>
      </c>
      <c r="K13" s="395"/>
      <c r="L13" s="406">
        <f>J13-H13</f>
        <v>-2</v>
      </c>
      <c r="M13" s="406"/>
      <c r="N13" s="405">
        <f>J13/H13*100</f>
        <v>83.333333333333343</v>
      </c>
      <c r="O13" s="405"/>
    </row>
    <row r="14" spans="1:15" s="2" customFormat="1" ht="24" customHeight="1">
      <c r="A14" s="7" t="s">
        <v>215</v>
      </c>
      <c r="B14" s="395">
        <v>1</v>
      </c>
      <c r="C14" s="395"/>
      <c r="D14" s="395">
        <v>1</v>
      </c>
      <c r="E14" s="395"/>
      <c r="F14" s="395">
        <v>1</v>
      </c>
      <c r="G14" s="395"/>
      <c r="H14" s="395">
        <v>1</v>
      </c>
      <c r="I14" s="395"/>
      <c r="J14" s="395">
        <v>1</v>
      </c>
      <c r="K14" s="395"/>
      <c r="L14" s="406">
        <f t="shared" ref="L14:L32" si="0">J14-H14</f>
        <v>0</v>
      </c>
      <c r="M14" s="406"/>
      <c r="N14" s="405">
        <f t="shared" ref="N14:N32" si="1">J14/H14*100</f>
        <v>100</v>
      </c>
      <c r="O14" s="405"/>
    </row>
    <row r="15" spans="1:15" s="2" customFormat="1" ht="33.75" customHeight="1">
      <c r="A15" s="7" t="s">
        <v>214</v>
      </c>
      <c r="B15" s="395">
        <v>3</v>
      </c>
      <c r="C15" s="395"/>
      <c r="D15" s="395">
        <v>1</v>
      </c>
      <c r="E15" s="395"/>
      <c r="F15" s="395">
        <v>2</v>
      </c>
      <c r="G15" s="395"/>
      <c r="H15" s="395">
        <v>2</v>
      </c>
      <c r="I15" s="395"/>
      <c r="J15" s="395">
        <v>2</v>
      </c>
      <c r="K15" s="395"/>
      <c r="L15" s="406">
        <f t="shared" si="0"/>
        <v>0</v>
      </c>
      <c r="M15" s="406"/>
      <c r="N15" s="405">
        <f t="shared" si="1"/>
        <v>100</v>
      </c>
      <c r="O15" s="405"/>
    </row>
    <row r="16" spans="1:15" s="2" customFormat="1" ht="27" customHeight="1">
      <c r="A16" s="7" t="s">
        <v>216</v>
      </c>
      <c r="B16" s="395">
        <v>8</v>
      </c>
      <c r="C16" s="395"/>
      <c r="D16" s="395">
        <v>5</v>
      </c>
      <c r="E16" s="395"/>
      <c r="F16" s="395">
        <v>9</v>
      </c>
      <c r="G16" s="395"/>
      <c r="H16" s="395">
        <v>9</v>
      </c>
      <c r="I16" s="395"/>
      <c r="J16" s="395">
        <v>7</v>
      </c>
      <c r="K16" s="395"/>
      <c r="L16" s="406">
        <f t="shared" si="0"/>
        <v>-2</v>
      </c>
      <c r="M16" s="406"/>
      <c r="N16" s="405">
        <f t="shared" si="1"/>
        <v>77.777777777777786</v>
      </c>
      <c r="O16" s="405"/>
    </row>
    <row r="17" spans="1:15" s="2" customFormat="1" ht="35.25" customHeight="1">
      <c r="A17" s="9" t="s">
        <v>245</v>
      </c>
      <c r="B17" s="395">
        <v>303</v>
      </c>
      <c r="C17" s="395"/>
      <c r="D17" s="395">
        <v>151</v>
      </c>
      <c r="E17" s="395"/>
      <c r="F17" s="395">
        <v>1138</v>
      </c>
      <c r="G17" s="395"/>
      <c r="H17" s="395">
        <v>1138</v>
      </c>
      <c r="I17" s="395"/>
      <c r="J17" s="395">
        <v>1092</v>
      </c>
      <c r="K17" s="395"/>
      <c r="L17" s="406">
        <f t="shared" si="0"/>
        <v>-46</v>
      </c>
      <c r="M17" s="406"/>
      <c r="N17" s="405">
        <f t="shared" si="1"/>
        <v>95.957820738137073</v>
      </c>
      <c r="O17" s="405"/>
    </row>
    <row r="18" spans="1:15" s="2" customFormat="1" ht="23.25" customHeight="1">
      <c r="A18" s="7" t="s">
        <v>215</v>
      </c>
      <c r="B18" s="395">
        <v>38</v>
      </c>
      <c r="C18" s="395"/>
      <c r="D18" s="395">
        <v>53</v>
      </c>
      <c r="E18" s="395"/>
      <c r="F18" s="395">
        <v>214</v>
      </c>
      <c r="G18" s="395"/>
      <c r="H18" s="395">
        <v>214</v>
      </c>
      <c r="I18" s="395"/>
      <c r="J18" s="395">
        <v>214</v>
      </c>
      <c r="K18" s="395"/>
      <c r="L18" s="406">
        <f t="shared" si="0"/>
        <v>0</v>
      </c>
      <c r="M18" s="406"/>
      <c r="N18" s="405">
        <f t="shared" si="1"/>
        <v>100</v>
      </c>
      <c r="O18" s="405"/>
    </row>
    <row r="19" spans="1:15" s="2" customFormat="1" ht="46.5" customHeight="1">
      <c r="A19" s="7" t="s">
        <v>214</v>
      </c>
      <c r="B19" s="395">
        <v>65</v>
      </c>
      <c r="C19" s="395"/>
      <c r="D19" s="395">
        <v>27</v>
      </c>
      <c r="E19" s="395"/>
      <c r="F19" s="395">
        <v>182</v>
      </c>
      <c r="G19" s="395"/>
      <c r="H19" s="395">
        <v>299</v>
      </c>
      <c r="I19" s="395"/>
      <c r="J19" s="395">
        <v>299</v>
      </c>
      <c r="K19" s="395"/>
      <c r="L19" s="406">
        <f t="shared" si="0"/>
        <v>0</v>
      </c>
      <c r="M19" s="406"/>
      <c r="N19" s="405">
        <f t="shared" si="1"/>
        <v>100</v>
      </c>
      <c r="O19" s="405"/>
    </row>
    <row r="20" spans="1:15" s="2" customFormat="1" ht="24" customHeight="1">
      <c r="A20" s="7" t="s">
        <v>216</v>
      </c>
      <c r="B20" s="395">
        <v>200</v>
      </c>
      <c r="C20" s="395"/>
      <c r="D20" s="395">
        <v>71</v>
      </c>
      <c r="E20" s="395"/>
      <c r="F20" s="395">
        <v>742</v>
      </c>
      <c r="G20" s="395"/>
      <c r="H20" s="395">
        <v>625</v>
      </c>
      <c r="I20" s="395"/>
      <c r="J20" s="395">
        <v>579</v>
      </c>
      <c r="K20" s="395"/>
      <c r="L20" s="406">
        <f t="shared" si="0"/>
        <v>-46</v>
      </c>
      <c r="M20" s="406"/>
      <c r="N20" s="405">
        <f t="shared" si="1"/>
        <v>92.64</v>
      </c>
      <c r="O20" s="405"/>
    </row>
    <row r="21" spans="1:15" s="2" customFormat="1" ht="36.75" customHeight="1">
      <c r="A21" s="9" t="s">
        <v>246</v>
      </c>
      <c r="B21" s="395">
        <v>303</v>
      </c>
      <c r="C21" s="395"/>
      <c r="D21" s="395">
        <v>151</v>
      </c>
      <c r="E21" s="395"/>
      <c r="F21" s="395">
        <v>1138</v>
      </c>
      <c r="G21" s="395"/>
      <c r="H21" s="395">
        <v>1138</v>
      </c>
      <c r="I21" s="395"/>
      <c r="J21" s="395">
        <v>1092</v>
      </c>
      <c r="K21" s="395"/>
      <c r="L21" s="406">
        <f t="shared" si="0"/>
        <v>-46</v>
      </c>
      <c r="M21" s="406"/>
      <c r="N21" s="405">
        <f t="shared" si="1"/>
        <v>95.957820738137073</v>
      </c>
      <c r="O21" s="405"/>
    </row>
    <row r="22" spans="1:15" s="2" customFormat="1" ht="26.25" customHeight="1">
      <c r="A22" s="7" t="s">
        <v>215</v>
      </c>
      <c r="B22" s="395">
        <v>38</v>
      </c>
      <c r="C22" s="395"/>
      <c r="D22" s="395">
        <v>53</v>
      </c>
      <c r="E22" s="395"/>
      <c r="F22" s="395">
        <v>214</v>
      </c>
      <c r="G22" s="395"/>
      <c r="H22" s="395">
        <v>214</v>
      </c>
      <c r="I22" s="395"/>
      <c r="J22" s="395">
        <v>214</v>
      </c>
      <c r="K22" s="395"/>
      <c r="L22" s="406">
        <f t="shared" si="0"/>
        <v>0</v>
      </c>
      <c r="M22" s="406"/>
      <c r="N22" s="405">
        <f t="shared" si="1"/>
        <v>100</v>
      </c>
      <c r="O22" s="405"/>
    </row>
    <row r="23" spans="1:15" s="2" customFormat="1" ht="36" customHeight="1">
      <c r="A23" s="7" t="s">
        <v>214</v>
      </c>
      <c r="B23" s="395">
        <v>65</v>
      </c>
      <c r="C23" s="395"/>
      <c r="D23" s="395">
        <v>27</v>
      </c>
      <c r="E23" s="395"/>
      <c r="F23" s="395">
        <v>182</v>
      </c>
      <c r="G23" s="395"/>
      <c r="H23" s="395">
        <v>299</v>
      </c>
      <c r="I23" s="395"/>
      <c r="J23" s="395">
        <v>299</v>
      </c>
      <c r="K23" s="395"/>
      <c r="L23" s="406">
        <f t="shared" si="0"/>
        <v>0</v>
      </c>
      <c r="M23" s="406"/>
      <c r="N23" s="405">
        <f t="shared" si="1"/>
        <v>100</v>
      </c>
      <c r="O23" s="405"/>
    </row>
    <row r="24" spans="1:15" s="2" customFormat="1" ht="24" customHeight="1">
      <c r="A24" s="7" t="s">
        <v>216</v>
      </c>
      <c r="B24" s="395">
        <v>200</v>
      </c>
      <c r="C24" s="395"/>
      <c r="D24" s="395">
        <v>71</v>
      </c>
      <c r="E24" s="395"/>
      <c r="F24" s="395">
        <v>742</v>
      </c>
      <c r="G24" s="395"/>
      <c r="H24" s="395">
        <v>625</v>
      </c>
      <c r="I24" s="395"/>
      <c r="J24" s="395">
        <v>579</v>
      </c>
      <c r="K24" s="395"/>
      <c r="L24" s="406">
        <f t="shared" si="0"/>
        <v>-46</v>
      </c>
      <c r="M24" s="406"/>
      <c r="N24" s="405">
        <f t="shared" si="1"/>
        <v>92.64</v>
      </c>
      <c r="O24" s="405"/>
    </row>
    <row r="25" spans="1:15" s="2" customFormat="1" ht="42" customHeight="1">
      <c r="A25" s="9" t="s">
        <v>217</v>
      </c>
      <c r="B25" s="395">
        <v>8417</v>
      </c>
      <c r="C25" s="395"/>
      <c r="D25" s="395">
        <v>719</v>
      </c>
      <c r="E25" s="395"/>
      <c r="F25" s="395">
        <v>7903</v>
      </c>
      <c r="G25" s="395"/>
      <c r="H25" s="395">
        <v>7903</v>
      </c>
      <c r="I25" s="395"/>
      <c r="J25" s="395">
        <v>9100</v>
      </c>
      <c r="K25" s="395"/>
      <c r="L25" s="406">
        <f t="shared" si="0"/>
        <v>1197</v>
      </c>
      <c r="M25" s="406"/>
      <c r="N25" s="405">
        <f t="shared" si="1"/>
        <v>115.14614703277238</v>
      </c>
      <c r="O25" s="405"/>
    </row>
    <row r="26" spans="1:15" s="2" customFormat="1" ht="24" customHeight="1">
      <c r="A26" s="7" t="s">
        <v>215</v>
      </c>
      <c r="B26" s="395">
        <v>12667</v>
      </c>
      <c r="C26" s="395"/>
      <c r="D26" s="395">
        <v>17667</v>
      </c>
      <c r="E26" s="395"/>
      <c r="F26" s="395">
        <v>17833</v>
      </c>
      <c r="G26" s="395"/>
      <c r="H26" s="395">
        <v>17833</v>
      </c>
      <c r="I26" s="395"/>
      <c r="J26" s="395">
        <v>17833</v>
      </c>
      <c r="K26" s="395"/>
      <c r="L26" s="406">
        <f t="shared" si="0"/>
        <v>0</v>
      </c>
      <c r="M26" s="406"/>
      <c r="N26" s="405">
        <f t="shared" si="1"/>
        <v>100</v>
      </c>
      <c r="O26" s="405"/>
    </row>
    <row r="27" spans="1:15" s="2" customFormat="1" ht="36" customHeight="1">
      <c r="A27" s="7" t="s">
        <v>214</v>
      </c>
      <c r="B27" s="395">
        <v>7222</v>
      </c>
      <c r="C27" s="395"/>
      <c r="D27" s="395">
        <v>9000</v>
      </c>
      <c r="E27" s="395"/>
      <c r="F27" s="395">
        <v>7584</v>
      </c>
      <c r="G27" s="395"/>
      <c r="H27" s="395">
        <v>12458</v>
      </c>
      <c r="I27" s="395"/>
      <c r="J27" s="395">
        <v>12458</v>
      </c>
      <c r="K27" s="395"/>
      <c r="L27" s="406">
        <f t="shared" si="0"/>
        <v>0</v>
      </c>
      <c r="M27" s="406"/>
      <c r="N27" s="405">
        <f t="shared" si="1"/>
        <v>100</v>
      </c>
      <c r="O27" s="405"/>
    </row>
    <row r="28" spans="1:15" s="2" customFormat="1" ht="25.5" customHeight="1">
      <c r="A28" s="7" t="s">
        <v>216</v>
      </c>
      <c r="B28" s="395">
        <v>8333</v>
      </c>
      <c r="C28" s="395"/>
      <c r="D28" s="395">
        <v>4733</v>
      </c>
      <c r="E28" s="395"/>
      <c r="F28" s="395">
        <v>6870</v>
      </c>
      <c r="G28" s="395"/>
      <c r="H28" s="395">
        <v>5787</v>
      </c>
      <c r="I28" s="395"/>
      <c r="J28" s="395">
        <v>6893</v>
      </c>
      <c r="K28" s="395"/>
      <c r="L28" s="406">
        <f t="shared" si="0"/>
        <v>1106</v>
      </c>
      <c r="M28" s="406"/>
      <c r="N28" s="405">
        <f t="shared" si="1"/>
        <v>119.11180231553482</v>
      </c>
      <c r="O28" s="405"/>
    </row>
    <row r="29" spans="1:15" s="2" customFormat="1" ht="36.75" customHeight="1">
      <c r="A29" s="9" t="s">
        <v>218</v>
      </c>
      <c r="B29" s="395">
        <v>8417</v>
      </c>
      <c r="C29" s="395"/>
      <c r="D29" s="395">
        <v>7190</v>
      </c>
      <c r="E29" s="395"/>
      <c r="F29" s="395">
        <v>7903</v>
      </c>
      <c r="G29" s="395"/>
      <c r="H29" s="395">
        <v>7903</v>
      </c>
      <c r="I29" s="395"/>
      <c r="J29" s="395">
        <v>9100</v>
      </c>
      <c r="K29" s="395"/>
      <c r="L29" s="406">
        <f t="shared" si="0"/>
        <v>1197</v>
      </c>
      <c r="M29" s="406"/>
      <c r="N29" s="405">
        <f t="shared" si="1"/>
        <v>115.14614703277238</v>
      </c>
      <c r="O29" s="405"/>
    </row>
    <row r="30" spans="1:15" s="2" customFormat="1" ht="24.75" customHeight="1">
      <c r="A30" s="7" t="s">
        <v>215</v>
      </c>
      <c r="B30" s="395">
        <v>12667</v>
      </c>
      <c r="C30" s="395"/>
      <c r="D30" s="395">
        <v>17667</v>
      </c>
      <c r="E30" s="395"/>
      <c r="F30" s="395">
        <v>17833</v>
      </c>
      <c r="G30" s="395"/>
      <c r="H30" s="395">
        <v>17833</v>
      </c>
      <c r="I30" s="395"/>
      <c r="J30" s="395">
        <v>17833</v>
      </c>
      <c r="K30" s="395"/>
      <c r="L30" s="406">
        <f t="shared" si="0"/>
        <v>0</v>
      </c>
      <c r="M30" s="406"/>
      <c r="N30" s="405">
        <f t="shared" si="1"/>
        <v>100</v>
      </c>
      <c r="O30" s="405"/>
    </row>
    <row r="31" spans="1:15" s="2" customFormat="1" ht="39.75" customHeight="1">
      <c r="A31" s="7" t="s">
        <v>214</v>
      </c>
      <c r="B31" s="395">
        <v>7222</v>
      </c>
      <c r="C31" s="395"/>
      <c r="D31" s="395">
        <v>9000</v>
      </c>
      <c r="E31" s="395"/>
      <c r="F31" s="395">
        <v>7584</v>
      </c>
      <c r="G31" s="395"/>
      <c r="H31" s="395">
        <v>12458</v>
      </c>
      <c r="I31" s="395"/>
      <c r="J31" s="395">
        <v>12458</v>
      </c>
      <c r="K31" s="395"/>
      <c r="L31" s="406">
        <f t="shared" si="0"/>
        <v>0</v>
      </c>
      <c r="M31" s="406"/>
      <c r="N31" s="405">
        <f t="shared" si="1"/>
        <v>100</v>
      </c>
      <c r="O31" s="405"/>
    </row>
    <row r="32" spans="1:15" s="2" customFormat="1" ht="24" customHeight="1">
      <c r="A32" s="7" t="s">
        <v>216</v>
      </c>
      <c r="B32" s="395">
        <v>8333</v>
      </c>
      <c r="C32" s="395"/>
      <c r="D32" s="395">
        <v>4733</v>
      </c>
      <c r="E32" s="395"/>
      <c r="F32" s="395">
        <v>6870</v>
      </c>
      <c r="G32" s="395"/>
      <c r="H32" s="395">
        <v>5787</v>
      </c>
      <c r="I32" s="395"/>
      <c r="J32" s="395">
        <v>6893</v>
      </c>
      <c r="K32" s="395"/>
      <c r="L32" s="406">
        <f t="shared" si="0"/>
        <v>1106</v>
      </c>
      <c r="M32" s="406"/>
      <c r="N32" s="405">
        <f t="shared" si="1"/>
        <v>119.11180231553482</v>
      </c>
      <c r="O32" s="405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4" t="s">
        <v>259</v>
      </c>
      <c r="B34" s="414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23" t="s">
        <v>176</v>
      </c>
      <c r="N36" s="423"/>
      <c r="O36" s="423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24" t="s">
        <v>211</v>
      </c>
      <c r="N37" s="424"/>
      <c r="O37" s="424"/>
    </row>
    <row r="38" spans="1:15" ht="22.5" customHeight="1" collapsed="1">
      <c r="A38" s="383" t="s">
        <v>284</v>
      </c>
      <c r="B38" s="383"/>
      <c r="C38" s="383"/>
      <c r="D38" s="383"/>
      <c r="E38" s="383"/>
      <c r="F38" s="383"/>
      <c r="G38" s="383"/>
      <c r="H38" s="383"/>
      <c r="I38" s="383"/>
      <c r="J38" s="383"/>
    </row>
    <row r="39" spans="1:15" ht="6" customHeight="1">
      <c r="A39" s="16"/>
    </row>
    <row r="40" spans="1:15" ht="20.25" customHeight="1">
      <c r="A40" s="419" t="s">
        <v>207</v>
      </c>
      <c r="B40" s="420"/>
      <c r="C40" s="348"/>
      <c r="D40" s="398" t="s">
        <v>177</v>
      </c>
      <c r="E40" s="398"/>
      <c r="F40" s="398"/>
      <c r="G40" s="398" t="s">
        <v>173</v>
      </c>
      <c r="H40" s="398"/>
      <c r="I40" s="398"/>
      <c r="J40" s="398" t="s">
        <v>212</v>
      </c>
      <c r="K40" s="398"/>
      <c r="L40" s="398"/>
      <c r="M40" s="401" t="s">
        <v>213</v>
      </c>
      <c r="N40" s="402"/>
      <c r="O40" s="403"/>
    </row>
    <row r="41" spans="1:15" ht="149.25" customHeight="1">
      <c r="A41" s="421"/>
      <c r="B41" s="422"/>
      <c r="C41" s="349"/>
      <c r="D41" s="91" t="s">
        <v>230</v>
      </c>
      <c r="E41" s="91" t="s">
        <v>229</v>
      </c>
      <c r="F41" s="91" t="s">
        <v>231</v>
      </c>
      <c r="G41" s="91" t="s">
        <v>230</v>
      </c>
      <c r="H41" s="91" t="s">
        <v>229</v>
      </c>
      <c r="I41" s="91" t="s">
        <v>231</v>
      </c>
      <c r="J41" s="91" t="s">
        <v>230</v>
      </c>
      <c r="K41" s="91" t="s">
        <v>229</v>
      </c>
      <c r="L41" s="91" t="s">
        <v>231</v>
      </c>
      <c r="M41" s="91" t="s">
        <v>355</v>
      </c>
      <c r="N41" s="216" t="s">
        <v>262</v>
      </c>
      <c r="O41" s="91" t="s">
        <v>354</v>
      </c>
    </row>
    <row r="42" spans="1:15" ht="13.5" customHeight="1">
      <c r="A42" s="378">
        <v>1</v>
      </c>
      <c r="B42" s="404"/>
      <c r="C42" s="379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1" t="s">
        <v>520</v>
      </c>
      <c r="B43" s="412"/>
      <c r="C43" s="413"/>
      <c r="D43" s="83"/>
      <c r="E43" s="83"/>
      <c r="F43" s="84">
        <v>1344</v>
      </c>
      <c r="G43" s="83"/>
      <c r="H43" s="83"/>
      <c r="I43" s="84">
        <v>1126</v>
      </c>
      <c r="J43" s="83"/>
      <c r="K43" s="83"/>
      <c r="L43" s="85">
        <f>I43-F43</f>
        <v>-218</v>
      </c>
      <c r="M43" s="201"/>
      <c r="N43" s="201"/>
      <c r="O43" s="88"/>
    </row>
    <row r="44" spans="1:15" ht="20.100000000000001" customHeight="1">
      <c r="A44" s="411"/>
      <c r="B44" s="412"/>
      <c r="C44" s="413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18"/>
      <c r="B45" s="333"/>
      <c r="C45" s="334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18"/>
      <c r="B46" s="333"/>
      <c r="C46" s="334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15" t="s">
        <v>52</v>
      </c>
      <c r="B47" s="416"/>
      <c r="C47" s="417"/>
      <c r="D47" s="83"/>
      <c r="E47" s="83"/>
      <c r="F47" s="85">
        <v>1344</v>
      </c>
      <c r="G47" s="83"/>
      <c r="H47" s="83"/>
      <c r="I47" s="85">
        <v>1126</v>
      </c>
      <c r="J47" s="83"/>
      <c r="K47" s="83"/>
      <c r="L47" s="85">
        <f>I47-F47</f>
        <v>-218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83" t="s">
        <v>285</v>
      </c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</row>
    <row r="50" spans="1:15" ht="9" customHeight="1">
      <c r="A50" s="16"/>
    </row>
    <row r="51" spans="1:15" ht="75" customHeight="1">
      <c r="A51" s="6" t="s">
        <v>96</v>
      </c>
      <c r="B51" s="321" t="s">
        <v>68</v>
      </c>
      <c r="C51" s="321"/>
      <c r="D51" s="321" t="s">
        <v>63</v>
      </c>
      <c r="E51" s="321"/>
      <c r="F51" s="321" t="s">
        <v>64</v>
      </c>
      <c r="G51" s="321"/>
      <c r="H51" s="321" t="s">
        <v>79</v>
      </c>
      <c r="I51" s="321"/>
      <c r="J51" s="321"/>
      <c r="K51" s="411" t="s">
        <v>77</v>
      </c>
      <c r="L51" s="413"/>
      <c r="M51" s="411" t="s">
        <v>32</v>
      </c>
      <c r="N51" s="412"/>
      <c r="O51" s="413"/>
    </row>
    <row r="52" spans="1:15" ht="12.75" customHeight="1">
      <c r="A52" s="92">
        <v>1</v>
      </c>
      <c r="B52" s="399">
        <v>2</v>
      </c>
      <c r="C52" s="399"/>
      <c r="D52" s="399">
        <v>3</v>
      </c>
      <c r="E52" s="399"/>
      <c r="F52" s="399">
        <v>4</v>
      </c>
      <c r="G52" s="399"/>
      <c r="H52" s="399">
        <v>5</v>
      </c>
      <c r="I52" s="399"/>
      <c r="J52" s="399"/>
      <c r="K52" s="399">
        <v>6</v>
      </c>
      <c r="L52" s="399"/>
      <c r="M52" s="387">
        <v>7</v>
      </c>
      <c r="N52" s="410"/>
      <c r="O52" s="388"/>
    </row>
    <row r="53" spans="1:15" ht="20.100000000000001" customHeight="1">
      <c r="A53" s="65"/>
      <c r="B53" s="428"/>
      <c r="C53" s="428"/>
      <c r="D53" s="391"/>
      <c r="E53" s="391"/>
      <c r="F53" s="400" t="s">
        <v>186</v>
      </c>
      <c r="G53" s="400"/>
      <c r="H53" s="394"/>
      <c r="I53" s="394"/>
      <c r="J53" s="394"/>
      <c r="K53" s="385"/>
      <c r="L53" s="386"/>
      <c r="M53" s="391"/>
      <c r="N53" s="391"/>
      <c r="O53" s="391"/>
    </row>
    <row r="54" spans="1:15" ht="20.100000000000001" customHeight="1">
      <c r="A54" s="65"/>
      <c r="B54" s="431"/>
      <c r="C54" s="432"/>
      <c r="D54" s="396"/>
      <c r="E54" s="397"/>
      <c r="F54" s="426"/>
      <c r="G54" s="427"/>
      <c r="H54" s="407"/>
      <c r="I54" s="408"/>
      <c r="J54" s="409"/>
      <c r="K54" s="385"/>
      <c r="L54" s="386"/>
      <c r="M54" s="396"/>
      <c r="N54" s="425"/>
      <c r="O54" s="397"/>
    </row>
    <row r="55" spans="1:15" ht="20.100000000000001" customHeight="1">
      <c r="A55" s="65"/>
      <c r="B55" s="429"/>
      <c r="C55" s="430"/>
      <c r="D55" s="396"/>
      <c r="E55" s="397"/>
      <c r="F55" s="426"/>
      <c r="G55" s="427"/>
      <c r="H55" s="407"/>
      <c r="I55" s="408"/>
      <c r="J55" s="409"/>
      <c r="K55" s="385"/>
      <c r="L55" s="386"/>
      <c r="M55" s="396"/>
      <c r="N55" s="425"/>
      <c r="O55" s="397"/>
    </row>
    <row r="56" spans="1:15" ht="20.100000000000001" customHeight="1">
      <c r="A56" s="31" t="s">
        <v>52</v>
      </c>
      <c r="B56" s="318" t="s">
        <v>33</v>
      </c>
      <c r="C56" s="318"/>
      <c r="D56" s="318" t="s">
        <v>33</v>
      </c>
      <c r="E56" s="318"/>
      <c r="F56" s="318" t="s">
        <v>33</v>
      </c>
      <c r="G56" s="318"/>
      <c r="H56" s="394"/>
      <c r="I56" s="394"/>
      <c r="J56" s="394"/>
      <c r="K56" s="392">
        <f>SUM(K53:L55)</f>
        <v>0</v>
      </c>
      <c r="L56" s="393"/>
      <c r="M56" s="391"/>
      <c r="N56" s="391"/>
      <c r="O56" s="391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83" t="s">
        <v>286</v>
      </c>
      <c r="B58" s="383"/>
      <c r="C58" s="383"/>
      <c r="D58" s="383"/>
      <c r="E58" s="383"/>
      <c r="F58" s="383"/>
      <c r="G58" s="383"/>
      <c r="H58" s="383"/>
      <c r="I58" s="383"/>
      <c r="J58" s="383"/>
      <c r="K58" s="383"/>
      <c r="L58" s="383"/>
      <c r="M58" s="383"/>
      <c r="N58" s="383"/>
      <c r="O58" s="383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1" t="s">
        <v>62</v>
      </c>
      <c r="B60" s="321"/>
      <c r="C60" s="321"/>
      <c r="D60" s="321" t="s">
        <v>178</v>
      </c>
      <c r="E60" s="321"/>
      <c r="F60" s="321" t="s">
        <v>179</v>
      </c>
      <c r="G60" s="321"/>
      <c r="H60" s="321"/>
      <c r="I60" s="321"/>
      <c r="J60" s="321" t="s">
        <v>182</v>
      </c>
      <c r="K60" s="321"/>
      <c r="L60" s="321"/>
      <c r="M60" s="321"/>
      <c r="N60" s="321" t="s">
        <v>183</v>
      </c>
      <c r="O60" s="321"/>
    </row>
    <row r="61" spans="1:15" ht="33" customHeight="1">
      <c r="A61" s="321"/>
      <c r="B61" s="321"/>
      <c r="C61" s="321"/>
      <c r="D61" s="321"/>
      <c r="E61" s="321"/>
      <c r="F61" s="318" t="s">
        <v>180</v>
      </c>
      <c r="G61" s="318"/>
      <c r="H61" s="321" t="s">
        <v>181</v>
      </c>
      <c r="I61" s="321"/>
      <c r="J61" s="318" t="s">
        <v>180</v>
      </c>
      <c r="K61" s="318"/>
      <c r="L61" s="321" t="s">
        <v>181</v>
      </c>
      <c r="M61" s="321"/>
      <c r="N61" s="321"/>
      <c r="O61" s="321"/>
    </row>
    <row r="62" spans="1:15" ht="12.75" customHeight="1">
      <c r="A62" s="319">
        <v>1</v>
      </c>
      <c r="B62" s="319"/>
      <c r="C62" s="319"/>
      <c r="D62" s="378">
        <v>2</v>
      </c>
      <c r="E62" s="379"/>
      <c r="F62" s="378">
        <v>3</v>
      </c>
      <c r="G62" s="379"/>
      <c r="H62" s="387">
        <v>4</v>
      </c>
      <c r="I62" s="388"/>
      <c r="J62" s="387">
        <v>5</v>
      </c>
      <c r="K62" s="388"/>
      <c r="L62" s="387">
        <v>6</v>
      </c>
      <c r="M62" s="388"/>
      <c r="N62" s="387">
        <v>7</v>
      </c>
      <c r="O62" s="388"/>
    </row>
    <row r="63" spans="1:15" ht="21.95" customHeight="1">
      <c r="A63" s="390" t="s">
        <v>226</v>
      </c>
      <c r="B63" s="390"/>
      <c r="C63" s="390"/>
      <c r="D63" s="385"/>
      <c r="E63" s="386"/>
      <c r="F63" s="385"/>
      <c r="G63" s="386"/>
      <c r="H63" s="385"/>
      <c r="I63" s="386"/>
      <c r="J63" s="385"/>
      <c r="K63" s="386"/>
      <c r="L63" s="385"/>
      <c r="M63" s="386"/>
      <c r="N63" s="385"/>
      <c r="O63" s="386"/>
    </row>
    <row r="64" spans="1:15" ht="13.5" customHeight="1">
      <c r="A64" s="389" t="s">
        <v>89</v>
      </c>
      <c r="B64" s="389"/>
      <c r="C64" s="389"/>
      <c r="D64" s="385"/>
      <c r="E64" s="386"/>
      <c r="F64" s="385"/>
      <c r="G64" s="386"/>
      <c r="H64" s="385"/>
      <c r="I64" s="386"/>
      <c r="J64" s="385"/>
      <c r="K64" s="386"/>
      <c r="L64" s="385"/>
      <c r="M64" s="386"/>
      <c r="N64" s="385"/>
      <c r="O64" s="386"/>
    </row>
    <row r="65" spans="1:15" ht="21.95" customHeight="1">
      <c r="A65" s="390"/>
      <c r="B65" s="390"/>
      <c r="C65" s="390"/>
      <c r="D65" s="385"/>
      <c r="E65" s="386"/>
      <c r="F65" s="385"/>
      <c r="G65" s="386"/>
      <c r="H65" s="385"/>
      <c r="I65" s="386"/>
      <c r="J65" s="385"/>
      <c r="K65" s="386"/>
      <c r="L65" s="385"/>
      <c r="M65" s="386"/>
      <c r="N65" s="385"/>
      <c r="O65" s="386"/>
    </row>
    <row r="66" spans="1:15" ht="21.95" customHeight="1">
      <c r="A66" s="390" t="s">
        <v>227</v>
      </c>
      <c r="B66" s="390"/>
      <c r="C66" s="390"/>
      <c r="D66" s="385"/>
      <c r="E66" s="386"/>
      <c r="F66" s="385"/>
      <c r="G66" s="386"/>
      <c r="H66" s="385"/>
      <c r="I66" s="386"/>
      <c r="J66" s="385"/>
      <c r="K66" s="386"/>
      <c r="L66" s="385"/>
      <c r="M66" s="386"/>
      <c r="N66" s="385"/>
      <c r="O66" s="386"/>
    </row>
    <row r="67" spans="1:15" ht="13.5" customHeight="1">
      <c r="A67" s="389" t="s">
        <v>268</v>
      </c>
      <c r="B67" s="389"/>
      <c r="C67" s="389"/>
      <c r="D67" s="385"/>
      <c r="E67" s="386"/>
      <c r="F67" s="385"/>
      <c r="G67" s="386"/>
      <c r="H67" s="385"/>
      <c r="I67" s="386"/>
      <c r="J67" s="385"/>
      <c r="K67" s="386"/>
      <c r="L67" s="385"/>
      <c r="M67" s="386"/>
      <c r="N67" s="385"/>
      <c r="O67" s="386"/>
    </row>
    <row r="68" spans="1:15" ht="21.95" customHeight="1">
      <c r="A68" s="390"/>
      <c r="B68" s="390"/>
      <c r="C68" s="390"/>
      <c r="D68" s="385"/>
      <c r="E68" s="386"/>
      <c r="F68" s="385"/>
      <c r="G68" s="386"/>
      <c r="H68" s="385"/>
      <c r="I68" s="386"/>
      <c r="J68" s="385"/>
      <c r="K68" s="386"/>
      <c r="L68" s="385"/>
      <c r="M68" s="386"/>
      <c r="N68" s="385"/>
      <c r="O68" s="386"/>
    </row>
    <row r="69" spans="1:15" ht="21.95" customHeight="1">
      <c r="A69" s="390" t="s">
        <v>228</v>
      </c>
      <c r="B69" s="390"/>
      <c r="C69" s="390"/>
      <c r="D69" s="385"/>
      <c r="E69" s="386"/>
      <c r="F69" s="385"/>
      <c r="G69" s="386"/>
      <c r="H69" s="385"/>
      <c r="I69" s="386"/>
      <c r="J69" s="385"/>
      <c r="K69" s="386"/>
      <c r="L69" s="385"/>
      <c r="M69" s="386"/>
      <c r="N69" s="385"/>
      <c r="O69" s="386"/>
    </row>
    <row r="70" spans="1:15" ht="12.75" customHeight="1">
      <c r="A70" s="389" t="s">
        <v>89</v>
      </c>
      <c r="B70" s="389"/>
      <c r="C70" s="389"/>
      <c r="D70" s="385"/>
      <c r="E70" s="386"/>
      <c r="F70" s="385"/>
      <c r="G70" s="386"/>
      <c r="H70" s="385"/>
      <c r="I70" s="386"/>
      <c r="J70" s="385"/>
      <c r="K70" s="386"/>
      <c r="L70" s="385"/>
      <c r="M70" s="386"/>
      <c r="N70" s="385"/>
      <c r="O70" s="386"/>
    </row>
    <row r="71" spans="1:15" ht="21.95" customHeight="1">
      <c r="A71" s="390"/>
      <c r="B71" s="390"/>
      <c r="C71" s="390"/>
      <c r="D71" s="385"/>
      <c r="E71" s="386"/>
      <c r="F71" s="385"/>
      <c r="G71" s="386"/>
      <c r="H71" s="385"/>
      <c r="I71" s="386"/>
      <c r="J71" s="385"/>
      <c r="K71" s="386"/>
      <c r="L71" s="385"/>
      <c r="M71" s="386"/>
      <c r="N71" s="385"/>
      <c r="O71" s="386"/>
    </row>
    <row r="72" spans="1:15" ht="21.95" customHeight="1">
      <c r="A72" s="390" t="s">
        <v>52</v>
      </c>
      <c r="B72" s="390"/>
      <c r="C72" s="390"/>
      <c r="D72" s="385"/>
      <c r="E72" s="386"/>
      <c r="F72" s="385"/>
      <c r="G72" s="386"/>
      <c r="H72" s="385"/>
      <c r="I72" s="386"/>
      <c r="J72" s="385"/>
      <c r="K72" s="386"/>
      <c r="L72" s="385"/>
      <c r="M72" s="386"/>
      <c r="N72" s="385"/>
      <c r="O72" s="386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B22:C22"/>
    <mergeCell ref="B23:C23"/>
    <mergeCell ref="B24:C24"/>
    <mergeCell ref="B26:C26"/>
    <mergeCell ref="B28:C28"/>
    <mergeCell ref="B27:C27"/>
    <mergeCell ref="B29:C29"/>
    <mergeCell ref="B17:C17"/>
    <mergeCell ref="B19:C19"/>
    <mergeCell ref="B20:C20"/>
    <mergeCell ref="B25:C25"/>
    <mergeCell ref="L29:M29"/>
    <mergeCell ref="H28:I28"/>
    <mergeCell ref="J24:K24"/>
    <mergeCell ref="F24:G24"/>
    <mergeCell ref="H24:I24"/>
    <mergeCell ref="N29:O29"/>
    <mergeCell ref="H29:I29"/>
    <mergeCell ref="J29:K29"/>
    <mergeCell ref="N24:O24"/>
    <mergeCell ref="L27:M27"/>
    <mergeCell ref="L28:M28"/>
    <mergeCell ref="L25:M25"/>
    <mergeCell ref="L26:M26"/>
    <mergeCell ref="L24:M24"/>
    <mergeCell ref="F27:G27"/>
    <mergeCell ref="F28:G28"/>
    <mergeCell ref="F29:G29"/>
    <mergeCell ref="F25:G25"/>
    <mergeCell ref="N25:O25"/>
    <mergeCell ref="N26:O26"/>
    <mergeCell ref="N27:O27"/>
    <mergeCell ref="N28:O28"/>
    <mergeCell ref="F26:G26"/>
    <mergeCell ref="H27:I27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J18:K18"/>
    <mergeCell ref="L17:M17"/>
    <mergeCell ref="L18:M18"/>
    <mergeCell ref="L19:M19"/>
    <mergeCell ref="B55:C55"/>
    <mergeCell ref="B54:C5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H18:I18"/>
    <mergeCell ref="H19:I19"/>
    <mergeCell ref="H17:I17"/>
    <mergeCell ref="F20:G20"/>
    <mergeCell ref="F21:G21"/>
    <mergeCell ref="B13:C13"/>
    <mergeCell ref="B14:C14"/>
    <mergeCell ref="B15:C15"/>
    <mergeCell ref="B16:C16"/>
    <mergeCell ref="B18:C18"/>
    <mergeCell ref="B30:C30"/>
    <mergeCell ref="B21:C21"/>
    <mergeCell ref="B31:C31"/>
    <mergeCell ref="L30:M30"/>
    <mergeCell ref="H31:I31"/>
    <mergeCell ref="L31:M31"/>
    <mergeCell ref="N32:O32"/>
    <mergeCell ref="L32:M32"/>
    <mergeCell ref="K55:L55"/>
    <mergeCell ref="M55:O55"/>
    <mergeCell ref="B51:C51"/>
    <mergeCell ref="D51:E51"/>
    <mergeCell ref="A49:O49"/>
    <mergeCell ref="F51:G51"/>
    <mergeCell ref="H51:J51"/>
    <mergeCell ref="K51:L51"/>
    <mergeCell ref="H52:J52"/>
    <mergeCell ref="K54:L54"/>
    <mergeCell ref="M54:O54"/>
    <mergeCell ref="F54:G54"/>
    <mergeCell ref="H54:J54"/>
    <mergeCell ref="F55:G55"/>
    <mergeCell ref="B52:C52"/>
    <mergeCell ref="B53:C53"/>
    <mergeCell ref="F52:G52"/>
    <mergeCell ref="D53:E53"/>
    <mergeCell ref="K52:L52"/>
    <mergeCell ref="H55:J55"/>
    <mergeCell ref="J32:K32"/>
    <mergeCell ref="M53:O53"/>
    <mergeCell ref="M52:O52"/>
    <mergeCell ref="M51:O51"/>
    <mergeCell ref="A38:J38"/>
    <mergeCell ref="H53:J53"/>
    <mergeCell ref="F32:G32"/>
    <mergeCell ref="H32:I32"/>
    <mergeCell ref="K53:L53"/>
    <mergeCell ref="A34:O34"/>
    <mergeCell ref="A47:C47"/>
    <mergeCell ref="B32:C32"/>
    <mergeCell ref="D32:E32"/>
    <mergeCell ref="A45:C45"/>
    <mergeCell ref="A46:C46"/>
    <mergeCell ref="A43:C43"/>
    <mergeCell ref="A44:C44"/>
    <mergeCell ref="A40:C41"/>
    <mergeCell ref="M36:O36"/>
    <mergeCell ref="M37:O37"/>
    <mergeCell ref="G40:I40"/>
    <mergeCell ref="J40:L40"/>
    <mergeCell ref="M40:O40"/>
    <mergeCell ref="A42:C42"/>
    <mergeCell ref="N19:O19"/>
    <mergeCell ref="F22:G22"/>
    <mergeCell ref="F23:G23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F19:G19"/>
    <mergeCell ref="N30:O30"/>
    <mergeCell ref="N31:O31"/>
    <mergeCell ref="F30:G30"/>
    <mergeCell ref="F31:G31"/>
    <mergeCell ref="J30:K30"/>
    <mergeCell ref="J31:K31"/>
    <mergeCell ref="H30:I30"/>
    <mergeCell ref="D17:E17"/>
    <mergeCell ref="D24:E24"/>
    <mergeCell ref="D20:E20"/>
    <mergeCell ref="D21:E21"/>
    <mergeCell ref="D22:E22"/>
    <mergeCell ref="D23:E23"/>
    <mergeCell ref="D60:E61"/>
    <mergeCell ref="D56:E56"/>
    <mergeCell ref="D25:E25"/>
    <mergeCell ref="D29:E29"/>
    <mergeCell ref="D30:E30"/>
    <mergeCell ref="D31:E31"/>
    <mergeCell ref="D28:E28"/>
    <mergeCell ref="D26:E26"/>
    <mergeCell ref="D27:E27"/>
    <mergeCell ref="D54:E54"/>
    <mergeCell ref="D55:E55"/>
    <mergeCell ref="D18:E18"/>
    <mergeCell ref="D19:E19"/>
    <mergeCell ref="D40:F40"/>
    <mergeCell ref="F17:G17"/>
    <mergeCell ref="F18:G18"/>
    <mergeCell ref="D52:E52"/>
    <mergeCell ref="F53:G53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N62:O62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1:M61"/>
    <mergeCell ref="N60:O61"/>
    <mergeCell ref="H65:I65"/>
    <mergeCell ref="L63:M63"/>
    <mergeCell ref="L71:M71"/>
    <mergeCell ref="M56:O56"/>
    <mergeCell ref="L62:M62"/>
    <mergeCell ref="A58:O58"/>
    <mergeCell ref="K56:L56"/>
    <mergeCell ref="A62:C62"/>
    <mergeCell ref="F62:G62"/>
    <mergeCell ref="F56:G56"/>
    <mergeCell ref="H56:J56"/>
    <mergeCell ref="H62:I62"/>
    <mergeCell ref="D62:E62"/>
    <mergeCell ref="J61:K61"/>
    <mergeCell ref="A60:C61"/>
    <mergeCell ref="F60:I60"/>
    <mergeCell ref="F61:G61"/>
    <mergeCell ref="B56:C56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L69:M69"/>
    <mergeCell ref="N69:O69"/>
    <mergeCell ref="H68:I68"/>
    <mergeCell ref="L68:M68"/>
    <mergeCell ref="L70:M70"/>
    <mergeCell ref="D70:E70"/>
    <mergeCell ref="F70:G70"/>
    <mergeCell ref="H70:I70"/>
    <mergeCell ref="A66:C66"/>
    <mergeCell ref="N70:O70"/>
    <mergeCell ref="N67:O67"/>
    <mergeCell ref="H66:I66"/>
    <mergeCell ref="J70:K70"/>
    <mergeCell ref="L67:M67"/>
    <mergeCell ref="H69:I69"/>
    <mergeCell ref="J69:K69"/>
    <mergeCell ref="D64:E64"/>
    <mergeCell ref="F64:G64"/>
    <mergeCell ref="A67:C67"/>
    <mergeCell ref="H64:I64"/>
    <mergeCell ref="D69:E69"/>
    <mergeCell ref="D63:E63"/>
    <mergeCell ref="F67:G67"/>
    <mergeCell ref="D66:E66"/>
    <mergeCell ref="F66:G66"/>
    <mergeCell ref="D67:E67"/>
    <mergeCell ref="A64:C64"/>
    <mergeCell ref="F63:G63"/>
    <mergeCell ref="A63:C63"/>
    <mergeCell ref="H63:I63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N63:O63"/>
    <mergeCell ref="J64:K64"/>
    <mergeCell ref="L65:M65"/>
    <mergeCell ref="J65:K65"/>
    <mergeCell ref="H61:I61"/>
    <mergeCell ref="J63:K63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85" zoomScaleNormal="100" zoomScaleSheetLayoutView="85" workbookViewId="0">
      <selection activeCell="L82" sqref="L82:P82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80" t="s">
        <v>176</v>
      </c>
      <c r="AE1" s="380"/>
      <c r="AF1" s="380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80"/>
      <c r="AE2" s="380"/>
      <c r="AF2" s="380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53" t="s">
        <v>48</v>
      </c>
      <c r="B5" s="458" t="s">
        <v>142</v>
      </c>
      <c r="C5" s="459"/>
      <c r="D5" s="419" t="s">
        <v>143</v>
      </c>
      <c r="E5" s="420"/>
      <c r="F5" s="420"/>
      <c r="G5" s="398" t="s">
        <v>258</v>
      </c>
      <c r="H5" s="398"/>
      <c r="I5" s="398"/>
      <c r="J5" s="398"/>
      <c r="K5" s="398"/>
      <c r="L5" s="398"/>
      <c r="M5" s="398"/>
      <c r="N5" s="419" t="s">
        <v>144</v>
      </c>
      <c r="O5" s="420"/>
      <c r="P5" s="420"/>
      <c r="Q5" s="348"/>
      <c r="R5" s="464" t="s">
        <v>219</v>
      </c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5"/>
      <c r="AF5" s="466"/>
    </row>
    <row r="6" spans="1:32" ht="53.25" customHeight="1">
      <c r="A6" s="454"/>
      <c r="B6" s="460"/>
      <c r="C6" s="461"/>
      <c r="D6" s="421"/>
      <c r="E6" s="422"/>
      <c r="F6" s="422"/>
      <c r="G6" s="398"/>
      <c r="H6" s="398"/>
      <c r="I6" s="398"/>
      <c r="J6" s="398"/>
      <c r="K6" s="398"/>
      <c r="L6" s="398"/>
      <c r="M6" s="398"/>
      <c r="N6" s="421"/>
      <c r="O6" s="422"/>
      <c r="P6" s="422"/>
      <c r="Q6" s="349"/>
      <c r="R6" s="401" t="s">
        <v>145</v>
      </c>
      <c r="S6" s="402"/>
      <c r="T6" s="403"/>
      <c r="U6" s="401" t="s">
        <v>146</v>
      </c>
      <c r="V6" s="402"/>
      <c r="W6" s="403"/>
      <c r="X6" s="401" t="s">
        <v>37</v>
      </c>
      <c r="Y6" s="402"/>
      <c r="Z6" s="403"/>
      <c r="AA6" s="464" t="s">
        <v>147</v>
      </c>
      <c r="AB6" s="465"/>
      <c r="AC6" s="466"/>
      <c r="AD6" s="464" t="s">
        <v>148</v>
      </c>
      <c r="AE6" s="465"/>
      <c r="AF6" s="466"/>
    </row>
    <row r="7" spans="1:32" ht="12.75" customHeight="1">
      <c r="A7" s="259">
        <v>1</v>
      </c>
      <c r="B7" s="473">
        <v>2</v>
      </c>
      <c r="C7" s="474"/>
      <c r="D7" s="455">
        <v>3</v>
      </c>
      <c r="E7" s="456"/>
      <c r="F7" s="456"/>
      <c r="G7" s="462">
        <v>4</v>
      </c>
      <c r="H7" s="462"/>
      <c r="I7" s="462"/>
      <c r="J7" s="462"/>
      <c r="K7" s="462"/>
      <c r="L7" s="462"/>
      <c r="M7" s="462"/>
      <c r="N7" s="455">
        <v>5</v>
      </c>
      <c r="O7" s="456"/>
      <c r="P7" s="456"/>
      <c r="Q7" s="457"/>
      <c r="R7" s="467">
        <v>6</v>
      </c>
      <c r="S7" s="468"/>
      <c r="T7" s="469"/>
      <c r="U7" s="467">
        <v>7</v>
      </c>
      <c r="V7" s="468"/>
      <c r="W7" s="469"/>
      <c r="X7" s="470">
        <v>8</v>
      </c>
      <c r="Y7" s="471"/>
      <c r="Z7" s="472"/>
      <c r="AA7" s="470">
        <v>9</v>
      </c>
      <c r="AB7" s="471"/>
      <c r="AC7" s="472"/>
      <c r="AD7" s="470">
        <v>10</v>
      </c>
      <c r="AE7" s="471"/>
      <c r="AF7" s="472"/>
    </row>
    <row r="8" spans="1:32" ht="15" customHeight="1">
      <c r="A8" s="71"/>
      <c r="B8" s="475"/>
      <c r="C8" s="476"/>
      <c r="D8" s="506"/>
      <c r="E8" s="507"/>
      <c r="F8" s="507"/>
      <c r="G8" s="437"/>
      <c r="H8" s="437"/>
      <c r="I8" s="437"/>
      <c r="J8" s="437"/>
      <c r="K8" s="437"/>
      <c r="L8" s="437"/>
      <c r="M8" s="437"/>
      <c r="N8" s="435">
        <f>SUM(R8,U8,X8,AA8,AD8)</f>
        <v>0</v>
      </c>
      <c r="O8" s="463"/>
      <c r="P8" s="463"/>
      <c r="Q8" s="436"/>
      <c r="R8" s="446"/>
      <c r="S8" s="447"/>
      <c r="T8" s="448"/>
      <c r="U8" s="446"/>
      <c r="V8" s="447"/>
      <c r="W8" s="448"/>
      <c r="X8" s="446"/>
      <c r="Y8" s="447"/>
      <c r="Z8" s="448"/>
      <c r="AA8" s="446"/>
      <c r="AB8" s="447"/>
      <c r="AC8" s="448"/>
      <c r="AD8" s="446"/>
      <c r="AE8" s="447"/>
      <c r="AF8" s="448"/>
    </row>
    <row r="9" spans="1:32" ht="15" customHeight="1">
      <c r="A9" s="71"/>
      <c r="B9" s="475"/>
      <c r="C9" s="476"/>
      <c r="D9" s="506"/>
      <c r="E9" s="507"/>
      <c r="F9" s="507"/>
      <c r="G9" s="437"/>
      <c r="H9" s="437"/>
      <c r="I9" s="437"/>
      <c r="J9" s="437"/>
      <c r="K9" s="437"/>
      <c r="L9" s="437"/>
      <c r="M9" s="437"/>
      <c r="N9" s="435">
        <f>SUM(R9,U9,X9,AA9,AD9)</f>
        <v>0</v>
      </c>
      <c r="O9" s="463"/>
      <c r="P9" s="463"/>
      <c r="Q9" s="436"/>
      <c r="R9" s="446"/>
      <c r="S9" s="447"/>
      <c r="T9" s="448"/>
      <c r="U9" s="446"/>
      <c r="V9" s="447"/>
      <c r="W9" s="448"/>
      <c r="X9" s="446"/>
      <c r="Y9" s="447"/>
      <c r="Z9" s="448"/>
      <c r="AA9" s="446"/>
      <c r="AB9" s="447"/>
      <c r="AC9" s="448"/>
      <c r="AD9" s="446"/>
      <c r="AE9" s="447"/>
      <c r="AF9" s="448"/>
    </row>
    <row r="10" spans="1:32" ht="15" customHeight="1">
      <c r="A10" s="71"/>
      <c r="B10" s="475"/>
      <c r="C10" s="476"/>
      <c r="D10" s="506"/>
      <c r="E10" s="507"/>
      <c r="F10" s="507"/>
      <c r="G10" s="437"/>
      <c r="H10" s="437"/>
      <c r="I10" s="437"/>
      <c r="J10" s="437"/>
      <c r="K10" s="437"/>
      <c r="L10" s="437"/>
      <c r="M10" s="437"/>
      <c r="N10" s="435">
        <f>SUM(R10,U10,X10,AA10,AD10)</f>
        <v>0</v>
      </c>
      <c r="O10" s="463"/>
      <c r="P10" s="463"/>
      <c r="Q10" s="436"/>
      <c r="R10" s="446"/>
      <c r="S10" s="447"/>
      <c r="T10" s="448"/>
      <c r="U10" s="446"/>
      <c r="V10" s="447"/>
      <c r="W10" s="448"/>
      <c r="X10" s="446"/>
      <c r="Y10" s="447"/>
      <c r="Z10" s="448"/>
      <c r="AA10" s="446"/>
      <c r="AB10" s="447"/>
      <c r="AC10" s="448"/>
      <c r="AD10" s="446"/>
      <c r="AE10" s="447"/>
      <c r="AF10" s="448"/>
    </row>
    <row r="11" spans="1:32" ht="15" customHeight="1">
      <c r="A11" s="71"/>
      <c r="B11" s="475"/>
      <c r="C11" s="476"/>
      <c r="D11" s="506"/>
      <c r="E11" s="507"/>
      <c r="F11" s="507"/>
      <c r="G11" s="437"/>
      <c r="H11" s="437"/>
      <c r="I11" s="437"/>
      <c r="J11" s="437"/>
      <c r="K11" s="437"/>
      <c r="L11" s="437"/>
      <c r="M11" s="437"/>
      <c r="N11" s="435">
        <f>SUM(R11,U11,X11,AA11,AD11)</f>
        <v>0</v>
      </c>
      <c r="O11" s="463"/>
      <c r="P11" s="463"/>
      <c r="Q11" s="436"/>
      <c r="R11" s="446"/>
      <c r="S11" s="447"/>
      <c r="T11" s="448"/>
      <c r="U11" s="446"/>
      <c r="V11" s="447"/>
      <c r="W11" s="448"/>
      <c r="X11" s="446"/>
      <c r="Y11" s="447"/>
      <c r="Z11" s="448"/>
      <c r="AA11" s="446"/>
      <c r="AB11" s="447"/>
      <c r="AC11" s="448"/>
      <c r="AD11" s="446"/>
      <c r="AE11" s="447"/>
      <c r="AF11" s="448"/>
    </row>
    <row r="12" spans="1:32" ht="15" customHeight="1">
      <c r="A12" s="71"/>
      <c r="B12" s="475"/>
      <c r="C12" s="476"/>
      <c r="D12" s="506"/>
      <c r="E12" s="507"/>
      <c r="F12" s="507"/>
      <c r="G12" s="437"/>
      <c r="H12" s="437"/>
      <c r="I12" s="437"/>
      <c r="J12" s="437"/>
      <c r="K12" s="437"/>
      <c r="L12" s="437"/>
      <c r="M12" s="437"/>
      <c r="N12" s="435">
        <f>SUM(R12,U12,X12,AA12,AD12)</f>
        <v>0</v>
      </c>
      <c r="O12" s="463"/>
      <c r="P12" s="463"/>
      <c r="Q12" s="436"/>
      <c r="R12" s="446"/>
      <c r="S12" s="447"/>
      <c r="T12" s="448"/>
      <c r="U12" s="446"/>
      <c r="V12" s="447"/>
      <c r="W12" s="448"/>
      <c r="X12" s="446"/>
      <c r="Y12" s="447"/>
      <c r="Z12" s="448"/>
      <c r="AA12" s="446"/>
      <c r="AB12" s="447"/>
      <c r="AC12" s="448"/>
      <c r="AD12" s="446"/>
      <c r="AE12" s="447"/>
      <c r="AF12" s="448"/>
    </row>
    <row r="13" spans="1:32" ht="20.25" customHeight="1">
      <c r="A13" s="503" t="s">
        <v>52</v>
      </c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5"/>
      <c r="N13" s="435">
        <f>SUM(N8:Q12)</f>
        <v>0</v>
      </c>
      <c r="O13" s="463"/>
      <c r="P13" s="463"/>
      <c r="Q13" s="436"/>
      <c r="R13" s="435">
        <f>SUM(R8:T12)</f>
        <v>0</v>
      </c>
      <c r="S13" s="463"/>
      <c r="T13" s="436"/>
      <c r="U13" s="435">
        <f>SUM(U8:W12)</f>
        <v>0</v>
      </c>
      <c r="V13" s="463"/>
      <c r="W13" s="436"/>
      <c r="X13" s="435">
        <f>SUM(X8:Z12)</f>
        <v>0</v>
      </c>
      <c r="Y13" s="463"/>
      <c r="Z13" s="436"/>
      <c r="AA13" s="435">
        <f>SUM(AA8:AC12)</f>
        <v>0</v>
      </c>
      <c r="AB13" s="463"/>
      <c r="AC13" s="436"/>
      <c r="AD13" s="435">
        <f>SUM(AD8:AF12)</f>
        <v>0</v>
      </c>
      <c r="AE13" s="463"/>
      <c r="AF13" s="436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65" t="s">
        <v>48</v>
      </c>
      <c r="B17" s="458" t="s">
        <v>149</v>
      </c>
      <c r="C17" s="459"/>
      <c r="D17" s="398" t="s">
        <v>142</v>
      </c>
      <c r="E17" s="398"/>
      <c r="F17" s="398"/>
      <c r="G17" s="398"/>
      <c r="H17" s="398" t="s">
        <v>258</v>
      </c>
      <c r="I17" s="398"/>
      <c r="J17" s="398"/>
      <c r="K17" s="398"/>
      <c r="L17" s="398"/>
      <c r="M17" s="398"/>
      <c r="N17" s="398"/>
      <c r="O17" s="398"/>
      <c r="P17" s="398"/>
      <c r="Q17" s="398"/>
      <c r="R17" s="398" t="s">
        <v>150</v>
      </c>
      <c r="S17" s="398"/>
      <c r="T17" s="398"/>
      <c r="U17" s="398"/>
      <c r="V17" s="398"/>
      <c r="W17" s="440" t="s">
        <v>151</v>
      </c>
      <c r="X17" s="440"/>
      <c r="Y17" s="440"/>
      <c r="Z17" s="440"/>
      <c r="AA17" s="440"/>
      <c r="AB17" s="440"/>
      <c r="AC17" s="440"/>
      <c r="AD17" s="440"/>
      <c r="AE17" s="440"/>
      <c r="AF17" s="440"/>
    </row>
    <row r="18" spans="1:32" ht="20.25" customHeight="1">
      <c r="A18" s="365"/>
      <c r="B18" s="478"/>
      <c r="C18" s="480"/>
      <c r="D18" s="398"/>
      <c r="E18" s="398"/>
      <c r="F18" s="398"/>
      <c r="G18" s="398"/>
      <c r="H18" s="398"/>
      <c r="I18" s="398"/>
      <c r="J18" s="398"/>
      <c r="K18" s="398"/>
      <c r="L18" s="398"/>
      <c r="M18" s="398"/>
      <c r="N18" s="398"/>
      <c r="O18" s="398"/>
      <c r="P18" s="398"/>
      <c r="Q18" s="398"/>
      <c r="R18" s="398"/>
      <c r="S18" s="398"/>
      <c r="T18" s="398"/>
      <c r="U18" s="398"/>
      <c r="V18" s="398"/>
      <c r="W18" s="419" t="s">
        <v>224</v>
      </c>
      <c r="X18" s="348"/>
      <c r="Y18" s="419" t="s">
        <v>180</v>
      </c>
      <c r="Z18" s="348"/>
      <c r="AA18" s="419" t="s">
        <v>181</v>
      </c>
      <c r="AB18" s="348"/>
      <c r="AC18" s="419" t="s">
        <v>202</v>
      </c>
      <c r="AD18" s="348"/>
      <c r="AE18" s="419" t="s">
        <v>203</v>
      </c>
      <c r="AF18" s="348"/>
    </row>
    <row r="19" spans="1:32" ht="9" customHeight="1">
      <c r="A19" s="365"/>
      <c r="B19" s="460"/>
      <c r="C19" s="461"/>
      <c r="D19" s="398"/>
      <c r="E19" s="398"/>
      <c r="F19" s="398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421"/>
      <c r="X19" s="349"/>
      <c r="Y19" s="421"/>
      <c r="Z19" s="349"/>
      <c r="AA19" s="421"/>
      <c r="AB19" s="349"/>
      <c r="AC19" s="421"/>
      <c r="AD19" s="349"/>
      <c r="AE19" s="421"/>
      <c r="AF19" s="349"/>
    </row>
    <row r="20" spans="1:32" ht="12" customHeight="1">
      <c r="A20" s="107">
        <v>1</v>
      </c>
      <c r="B20" s="485">
        <v>2</v>
      </c>
      <c r="C20" s="486"/>
      <c r="D20" s="319">
        <v>3</v>
      </c>
      <c r="E20" s="319"/>
      <c r="F20" s="319"/>
      <c r="G20" s="319"/>
      <c r="H20" s="319">
        <v>4</v>
      </c>
      <c r="I20" s="319"/>
      <c r="J20" s="319"/>
      <c r="K20" s="319"/>
      <c r="L20" s="319"/>
      <c r="M20" s="319"/>
      <c r="N20" s="319"/>
      <c r="O20" s="319"/>
      <c r="P20" s="319"/>
      <c r="Q20" s="319"/>
      <c r="R20" s="319">
        <v>5</v>
      </c>
      <c r="S20" s="319"/>
      <c r="T20" s="319"/>
      <c r="U20" s="319"/>
      <c r="V20" s="319"/>
      <c r="W20" s="378">
        <v>6</v>
      </c>
      <c r="X20" s="379"/>
      <c r="Y20" s="387">
        <v>7</v>
      </c>
      <c r="Z20" s="388"/>
      <c r="AA20" s="387">
        <v>8</v>
      </c>
      <c r="AB20" s="388"/>
      <c r="AC20" s="387">
        <v>9</v>
      </c>
      <c r="AD20" s="388"/>
      <c r="AE20" s="399">
        <v>10</v>
      </c>
      <c r="AF20" s="399"/>
    </row>
    <row r="21" spans="1:32" ht="15" customHeight="1">
      <c r="A21" s="63"/>
      <c r="B21" s="483"/>
      <c r="C21" s="484"/>
      <c r="D21" s="437"/>
      <c r="E21" s="437"/>
      <c r="F21" s="437"/>
      <c r="G21" s="437"/>
      <c r="H21" s="438"/>
      <c r="I21" s="438"/>
      <c r="J21" s="438"/>
      <c r="K21" s="438"/>
      <c r="L21" s="438"/>
      <c r="M21" s="438"/>
      <c r="N21" s="438"/>
      <c r="O21" s="438"/>
      <c r="P21" s="438"/>
      <c r="Q21" s="438"/>
      <c r="R21" s="439"/>
      <c r="S21" s="439"/>
      <c r="T21" s="439"/>
      <c r="U21" s="439"/>
      <c r="V21" s="439"/>
      <c r="W21" s="446"/>
      <c r="X21" s="448"/>
      <c r="Y21" s="446"/>
      <c r="Z21" s="448"/>
      <c r="AA21" s="446"/>
      <c r="AB21" s="448"/>
      <c r="AC21" s="435">
        <f t="shared" ref="AC21:AC26" si="0">AA21-Y21</f>
        <v>0</v>
      </c>
      <c r="AD21" s="436"/>
      <c r="AE21" s="449"/>
      <c r="AF21" s="450"/>
    </row>
    <row r="22" spans="1:32" ht="15" customHeight="1">
      <c r="A22" s="63"/>
      <c r="B22" s="483"/>
      <c r="C22" s="484"/>
      <c r="D22" s="437"/>
      <c r="E22" s="437"/>
      <c r="F22" s="437"/>
      <c r="G22" s="437"/>
      <c r="H22" s="438"/>
      <c r="I22" s="438"/>
      <c r="J22" s="438"/>
      <c r="K22" s="438"/>
      <c r="L22" s="438"/>
      <c r="M22" s="438"/>
      <c r="N22" s="438"/>
      <c r="O22" s="438"/>
      <c r="P22" s="438"/>
      <c r="Q22" s="438"/>
      <c r="R22" s="439"/>
      <c r="S22" s="439"/>
      <c r="T22" s="439"/>
      <c r="U22" s="439"/>
      <c r="V22" s="439"/>
      <c r="W22" s="446"/>
      <c r="X22" s="448"/>
      <c r="Y22" s="446"/>
      <c r="Z22" s="448"/>
      <c r="AA22" s="446"/>
      <c r="AB22" s="448"/>
      <c r="AC22" s="435">
        <f t="shared" si="0"/>
        <v>0</v>
      </c>
      <c r="AD22" s="436"/>
      <c r="AE22" s="449"/>
      <c r="AF22" s="450"/>
    </row>
    <row r="23" spans="1:32" ht="15" customHeight="1">
      <c r="A23" s="63"/>
      <c r="B23" s="483"/>
      <c r="C23" s="484"/>
      <c r="D23" s="437"/>
      <c r="E23" s="437"/>
      <c r="F23" s="437"/>
      <c r="G23" s="437"/>
      <c r="H23" s="438"/>
      <c r="I23" s="438"/>
      <c r="J23" s="438"/>
      <c r="K23" s="438"/>
      <c r="L23" s="438"/>
      <c r="M23" s="438"/>
      <c r="N23" s="438"/>
      <c r="O23" s="438"/>
      <c r="P23" s="438"/>
      <c r="Q23" s="438"/>
      <c r="R23" s="439"/>
      <c r="S23" s="439"/>
      <c r="T23" s="439"/>
      <c r="U23" s="439"/>
      <c r="V23" s="439"/>
      <c r="W23" s="446"/>
      <c r="X23" s="448"/>
      <c r="Y23" s="446"/>
      <c r="Z23" s="448"/>
      <c r="AA23" s="446"/>
      <c r="AB23" s="448"/>
      <c r="AC23" s="435">
        <f t="shared" si="0"/>
        <v>0</v>
      </c>
      <c r="AD23" s="436"/>
      <c r="AE23" s="449"/>
      <c r="AF23" s="450"/>
    </row>
    <row r="24" spans="1:32" ht="15" customHeight="1">
      <c r="A24" s="63"/>
      <c r="B24" s="483"/>
      <c r="C24" s="484"/>
      <c r="D24" s="437"/>
      <c r="E24" s="437"/>
      <c r="F24" s="437"/>
      <c r="G24" s="437"/>
      <c r="H24" s="438"/>
      <c r="I24" s="438"/>
      <c r="J24" s="438"/>
      <c r="K24" s="438"/>
      <c r="L24" s="438"/>
      <c r="M24" s="438"/>
      <c r="N24" s="438"/>
      <c r="O24" s="438"/>
      <c r="P24" s="438"/>
      <c r="Q24" s="438"/>
      <c r="R24" s="439"/>
      <c r="S24" s="439"/>
      <c r="T24" s="439"/>
      <c r="U24" s="439"/>
      <c r="V24" s="439"/>
      <c r="W24" s="446"/>
      <c r="X24" s="448"/>
      <c r="Y24" s="446"/>
      <c r="Z24" s="448"/>
      <c r="AA24" s="446"/>
      <c r="AB24" s="448"/>
      <c r="AC24" s="435">
        <f t="shared" si="0"/>
        <v>0</v>
      </c>
      <c r="AD24" s="436"/>
      <c r="AE24" s="449"/>
      <c r="AF24" s="450"/>
    </row>
    <row r="25" spans="1:32" ht="15" customHeight="1">
      <c r="A25" s="63"/>
      <c r="B25" s="483"/>
      <c r="C25" s="484"/>
      <c r="D25" s="437"/>
      <c r="E25" s="437"/>
      <c r="F25" s="437"/>
      <c r="G25" s="437"/>
      <c r="H25" s="438"/>
      <c r="I25" s="438"/>
      <c r="J25" s="438"/>
      <c r="K25" s="438"/>
      <c r="L25" s="438"/>
      <c r="M25" s="438"/>
      <c r="N25" s="438"/>
      <c r="O25" s="438"/>
      <c r="P25" s="438"/>
      <c r="Q25" s="438"/>
      <c r="R25" s="439"/>
      <c r="S25" s="439"/>
      <c r="T25" s="439"/>
      <c r="U25" s="439"/>
      <c r="V25" s="439"/>
      <c r="W25" s="446"/>
      <c r="X25" s="448"/>
      <c r="Y25" s="446"/>
      <c r="Z25" s="448"/>
      <c r="AA25" s="446"/>
      <c r="AB25" s="448"/>
      <c r="AC25" s="435">
        <f t="shared" si="0"/>
        <v>0</v>
      </c>
      <c r="AD25" s="436"/>
      <c r="AE25" s="449"/>
      <c r="AF25" s="450"/>
    </row>
    <row r="26" spans="1:32" ht="24.95" customHeight="1">
      <c r="A26" s="482" t="s">
        <v>52</v>
      </c>
      <c r="B26" s="482"/>
      <c r="C26" s="482"/>
      <c r="D26" s="482"/>
      <c r="E26" s="482"/>
      <c r="F26" s="482"/>
      <c r="G26" s="482"/>
      <c r="H26" s="482"/>
      <c r="I26" s="482"/>
      <c r="J26" s="482"/>
      <c r="K26" s="482"/>
      <c r="L26" s="482"/>
      <c r="M26" s="482"/>
      <c r="N26" s="482"/>
      <c r="O26" s="482"/>
      <c r="P26" s="482"/>
      <c r="Q26" s="482"/>
      <c r="R26" s="482"/>
      <c r="S26" s="482"/>
      <c r="T26" s="482"/>
      <c r="U26" s="482"/>
      <c r="V26" s="482"/>
      <c r="W26" s="435">
        <f>SUM(W21:X25)</f>
        <v>0</v>
      </c>
      <c r="X26" s="436"/>
      <c r="Y26" s="435">
        <f>SUM(Y21:Z25)</f>
        <v>0</v>
      </c>
      <c r="Z26" s="436"/>
      <c r="AA26" s="435">
        <f>SUM(AA21:AB25)</f>
        <v>0</v>
      </c>
      <c r="AB26" s="436"/>
      <c r="AC26" s="435">
        <f t="shared" si="0"/>
        <v>0</v>
      </c>
      <c r="AD26" s="436"/>
      <c r="AE26" s="449"/>
      <c r="AF26" s="450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52"/>
      <c r="AA29" s="452"/>
      <c r="AB29" s="452"/>
      <c r="AC29" s="16"/>
      <c r="AD29" s="451" t="s">
        <v>172</v>
      </c>
      <c r="AE29" s="451"/>
      <c r="AF29" s="451"/>
    </row>
    <row r="30" spans="1:32" ht="45.75" customHeight="1">
      <c r="A30" s="498" t="s">
        <v>48</v>
      </c>
      <c r="B30" s="458" t="s">
        <v>184</v>
      </c>
      <c r="C30" s="477"/>
      <c r="D30" s="477"/>
      <c r="E30" s="477"/>
      <c r="F30" s="477"/>
      <c r="G30" s="477"/>
      <c r="H30" s="477"/>
      <c r="I30" s="477"/>
      <c r="J30" s="477"/>
      <c r="K30" s="477"/>
      <c r="L30" s="459"/>
      <c r="M30" s="490" t="s">
        <v>51</v>
      </c>
      <c r="N30" s="491"/>
      <c r="O30" s="491"/>
      <c r="P30" s="491"/>
      <c r="Q30" s="491"/>
      <c r="R30" s="491"/>
      <c r="S30" s="491"/>
      <c r="T30" s="492"/>
      <c r="U30" s="490" t="s">
        <v>78</v>
      </c>
      <c r="V30" s="491"/>
      <c r="W30" s="491"/>
      <c r="X30" s="491"/>
      <c r="Y30" s="491"/>
      <c r="Z30" s="491"/>
      <c r="AA30" s="491"/>
      <c r="AB30" s="492"/>
      <c r="AC30" s="490" t="s">
        <v>290</v>
      </c>
      <c r="AD30" s="491"/>
      <c r="AE30" s="491"/>
      <c r="AF30" s="492"/>
    </row>
    <row r="31" spans="1:32" ht="24.95" customHeight="1">
      <c r="A31" s="499"/>
      <c r="B31" s="478"/>
      <c r="C31" s="479"/>
      <c r="D31" s="479"/>
      <c r="E31" s="479"/>
      <c r="F31" s="479"/>
      <c r="G31" s="479"/>
      <c r="H31" s="479"/>
      <c r="I31" s="479"/>
      <c r="J31" s="479"/>
      <c r="K31" s="479"/>
      <c r="L31" s="480"/>
      <c r="M31" s="545" t="s">
        <v>180</v>
      </c>
      <c r="N31" s="546"/>
      <c r="O31" s="545" t="s">
        <v>181</v>
      </c>
      <c r="P31" s="546"/>
      <c r="Q31" s="545" t="s">
        <v>202</v>
      </c>
      <c r="R31" s="546"/>
      <c r="S31" s="545" t="s">
        <v>203</v>
      </c>
      <c r="T31" s="546"/>
      <c r="U31" s="545" t="s">
        <v>180</v>
      </c>
      <c r="V31" s="546"/>
      <c r="W31" s="545" t="s">
        <v>181</v>
      </c>
      <c r="X31" s="546"/>
      <c r="Y31" s="545" t="s">
        <v>202</v>
      </c>
      <c r="Z31" s="546"/>
      <c r="AA31" s="545" t="s">
        <v>203</v>
      </c>
      <c r="AB31" s="546"/>
      <c r="AC31" s="493" t="s">
        <v>180</v>
      </c>
      <c r="AD31" s="493" t="s">
        <v>181</v>
      </c>
      <c r="AE31" s="493" t="s">
        <v>202</v>
      </c>
      <c r="AF31" s="493" t="s">
        <v>203</v>
      </c>
    </row>
    <row r="32" spans="1:32" ht="18" customHeight="1">
      <c r="A32" s="500"/>
      <c r="B32" s="460"/>
      <c r="C32" s="481"/>
      <c r="D32" s="481"/>
      <c r="E32" s="481"/>
      <c r="F32" s="481"/>
      <c r="G32" s="481"/>
      <c r="H32" s="481"/>
      <c r="I32" s="481"/>
      <c r="J32" s="481"/>
      <c r="K32" s="481"/>
      <c r="L32" s="461"/>
      <c r="M32" s="547"/>
      <c r="N32" s="548"/>
      <c r="O32" s="547"/>
      <c r="P32" s="548"/>
      <c r="Q32" s="547"/>
      <c r="R32" s="548"/>
      <c r="S32" s="547"/>
      <c r="T32" s="548"/>
      <c r="U32" s="547"/>
      <c r="V32" s="548"/>
      <c r="W32" s="547"/>
      <c r="X32" s="548"/>
      <c r="Y32" s="547"/>
      <c r="Z32" s="548"/>
      <c r="AA32" s="547"/>
      <c r="AB32" s="548"/>
      <c r="AC32" s="494"/>
      <c r="AD32" s="494"/>
      <c r="AE32" s="494"/>
      <c r="AF32" s="494"/>
    </row>
    <row r="33" spans="1:32" ht="12" customHeight="1">
      <c r="A33" s="63">
        <v>1</v>
      </c>
      <c r="B33" s="489">
        <v>2</v>
      </c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508">
        <v>3</v>
      </c>
      <c r="N33" s="509"/>
      <c r="O33" s="508">
        <v>4</v>
      </c>
      <c r="P33" s="509"/>
      <c r="Q33" s="508">
        <v>5</v>
      </c>
      <c r="R33" s="509"/>
      <c r="S33" s="508">
        <v>9</v>
      </c>
      <c r="T33" s="509"/>
      <c r="U33" s="508">
        <v>7</v>
      </c>
      <c r="V33" s="509"/>
      <c r="W33" s="508">
        <v>8</v>
      </c>
      <c r="X33" s="509"/>
      <c r="Y33" s="508">
        <v>9</v>
      </c>
      <c r="Z33" s="509"/>
      <c r="AA33" s="508">
        <v>10</v>
      </c>
      <c r="AB33" s="509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6"/>
      <c r="N34" s="448"/>
      <c r="O34" s="446"/>
      <c r="P34" s="448"/>
      <c r="Q34" s="435">
        <f t="shared" ref="Q34:Q39" si="1">O34-M34</f>
        <v>0</v>
      </c>
      <c r="R34" s="436"/>
      <c r="S34" s="449"/>
      <c r="T34" s="450"/>
      <c r="U34" s="446"/>
      <c r="V34" s="448"/>
      <c r="W34" s="446"/>
      <c r="X34" s="448"/>
      <c r="Y34" s="435">
        <f t="shared" ref="Y34:Y39" si="2">W34-U34</f>
        <v>0</v>
      </c>
      <c r="Z34" s="436"/>
      <c r="AA34" s="449"/>
      <c r="AB34" s="450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6"/>
      <c r="N35" s="448"/>
      <c r="O35" s="446"/>
      <c r="P35" s="448"/>
      <c r="Q35" s="435">
        <f t="shared" si="1"/>
        <v>0</v>
      </c>
      <c r="R35" s="436"/>
      <c r="S35" s="449"/>
      <c r="T35" s="450"/>
      <c r="U35" s="446"/>
      <c r="V35" s="448"/>
      <c r="W35" s="446"/>
      <c r="X35" s="448"/>
      <c r="Y35" s="435">
        <f t="shared" si="2"/>
        <v>0</v>
      </c>
      <c r="Z35" s="436"/>
      <c r="AA35" s="449"/>
      <c r="AB35" s="450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6"/>
      <c r="N36" s="448"/>
      <c r="O36" s="446"/>
      <c r="P36" s="448"/>
      <c r="Q36" s="435">
        <f t="shared" si="1"/>
        <v>0</v>
      </c>
      <c r="R36" s="436"/>
      <c r="S36" s="449"/>
      <c r="T36" s="450"/>
      <c r="U36" s="446"/>
      <c r="V36" s="448"/>
      <c r="W36" s="446"/>
      <c r="X36" s="448"/>
      <c r="Y36" s="435">
        <f t="shared" si="2"/>
        <v>0</v>
      </c>
      <c r="Z36" s="436"/>
      <c r="AA36" s="449"/>
      <c r="AB36" s="450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41"/>
      <c r="C37" s="441"/>
      <c r="D37" s="441"/>
      <c r="E37" s="441"/>
      <c r="F37" s="441"/>
      <c r="G37" s="441"/>
      <c r="H37" s="441"/>
      <c r="I37" s="441"/>
      <c r="J37" s="441"/>
      <c r="K37" s="441"/>
      <c r="L37" s="441"/>
      <c r="M37" s="446"/>
      <c r="N37" s="448"/>
      <c r="O37" s="446"/>
      <c r="P37" s="448"/>
      <c r="Q37" s="435">
        <f t="shared" si="1"/>
        <v>0</v>
      </c>
      <c r="R37" s="436"/>
      <c r="S37" s="449"/>
      <c r="T37" s="450"/>
      <c r="U37" s="446"/>
      <c r="V37" s="448"/>
      <c r="W37" s="446"/>
      <c r="X37" s="448"/>
      <c r="Y37" s="435">
        <f t="shared" si="2"/>
        <v>0</v>
      </c>
      <c r="Z37" s="436"/>
      <c r="AA37" s="449"/>
      <c r="AB37" s="450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41"/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6"/>
      <c r="N38" s="448"/>
      <c r="O38" s="446"/>
      <c r="P38" s="448"/>
      <c r="Q38" s="435">
        <f t="shared" si="1"/>
        <v>0</v>
      </c>
      <c r="R38" s="436"/>
      <c r="S38" s="449"/>
      <c r="T38" s="450"/>
      <c r="U38" s="446"/>
      <c r="V38" s="448"/>
      <c r="W38" s="446"/>
      <c r="X38" s="448"/>
      <c r="Y38" s="435">
        <f t="shared" si="2"/>
        <v>0</v>
      </c>
      <c r="Z38" s="436"/>
      <c r="AA38" s="449"/>
      <c r="AB38" s="450"/>
      <c r="AC38" s="125"/>
      <c r="AD38" s="125"/>
      <c r="AE38" s="126">
        <f>AD38-AC38</f>
        <v>0</v>
      </c>
      <c r="AF38" s="131"/>
    </row>
    <row r="39" spans="1:32" ht="21" customHeight="1">
      <c r="A39" s="495" t="s">
        <v>52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7"/>
      <c r="M39" s="435">
        <f>SUM(M34:M38)</f>
        <v>0</v>
      </c>
      <c r="N39" s="436"/>
      <c r="O39" s="435">
        <f>SUM(O34:O38)</f>
        <v>0</v>
      </c>
      <c r="P39" s="436"/>
      <c r="Q39" s="435">
        <f t="shared" si="1"/>
        <v>0</v>
      </c>
      <c r="R39" s="436"/>
      <c r="S39" s="449"/>
      <c r="T39" s="450"/>
      <c r="U39" s="435">
        <f>SUM(U34:U38)</f>
        <v>0</v>
      </c>
      <c r="V39" s="436"/>
      <c r="W39" s="435">
        <f>SUM(W34:W38)</f>
        <v>0</v>
      </c>
      <c r="X39" s="436"/>
      <c r="Y39" s="435">
        <f t="shared" si="2"/>
        <v>0</v>
      </c>
      <c r="Z39" s="436"/>
      <c r="AA39" s="449"/>
      <c r="AB39" s="450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95" t="s">
        <v>53</v>
      </c>
      <c r="B40" s="496"/>
      <c r="C40" s="496"/>
      <c r="D40" s="496"/>
      <c r="E40" s="496"/>
      <c r="F40" s="496"/>
      <c r="G40" s="496"/>
      <c r="H40" s="496"/>
      <c r="I40" s="496"/>
      <c r="J40" s="496"/>
      <c r="K40" s="496"/>
      <c r="L40" s="497"/>
      <c r="M40" s="449"/>
      <c r="N40" s="450"/>
      <c r="O40" s="449"/>
      <c r="P40" s="450"/>
      <c r="Q40" s="449"/>
      <c r="R40" s="450"/>
      <c r="S40" s="549"/>
      <c r="T40" s="550"/>
      <c r="U40" s="449"/>
      <c r="V40" s="450"/>
      <c r="W40" s="449"/>
      <c r="X40" s="450"/>
      <c r="Y40" s="449"/>
      <c r="Z40" s="450"/>
      <c r="AA40" s="549"/>
      <c r="AB40" s="55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98" t="s">
        <v>48</v>
      </c>
      <c r="B42" s="458" t="s">
        <v>184</v>
      </c>
      <c r="C42" s="477"/>
      <c r="D42" s="477"/>
      <c r="E42" s="477"/>
      <c r="F42" s="477"/>
      <c r="G42" s="477"/>
      <c r="H42" s="477"/>
      <c r="I42" s="477"/>
      <c r="J42" s="477"/>
      <c r="K42" s="477"/>
      <c r="L42" s="459"/>
      <c r="M42" s="490" t="s">
        <v>291</v>
      </c>
      <c r="N42" s="491"/>
      <c r="O42" s="491"/>
      <c r="P42" s="491"/>
      <c r="Q42" s="491"/>
      <c r="R42" s="491"/>
      <c r="S42" s="491"/>
      <c r="T42" s="492"/>
      <c r="U42" s="490" t="s">
        <v>97</v>
      </c>
      <c r="V42" s="491"/>
      <c r="W42" s="491"/>
      <c r="X42" s="491"/>
      <c r="Y42" s="491"/>
      <c r="Z42" s="491"/>
      <c r="AA42" s="491"/>
      <c r="AB42" s="492"/>
      <c r="AC42" s="490" t="s">
        <v>292</v>
      </c>
      <c r="AD42" s="491"/>
      <c r="AE42" s="491"/>
      <c r="AF42" s="492"/>
    </row>
    <row r="43" spans="1:32" ht="15.75" customHeight="1">
      <c r="A43" s="499"/>
      <c r="B43" s="478"/>
      <c r="C43" s="479"/>
      <c r="D43" s="479"/>
      <c r="E43" s="479"/>
      <c r="F43" s="479"/>
      <c r="G43" s="479"/>
      <c r="H43" s="479"/>
      <c r="I43" s="479"/>
      <c r="J43" s="479"/>
      <c r="K43" s="479"/>
      <c r="L43" s="480"/>
      <c r="M43" s="545" t="s">
        <v>180</v>
      </c>
      <c r="N43" s="546"/>
      <c r="O43" s="545" t="s">
        <v>181</v>
      </c>
      <c r="P43" s="546"/>
      <c r="Q43" s="545" t="s">
        <v>202</v>
      </c>
      <c r="R43" s="546"/>
      <c r="S43" s="545" t="s">
        <v>203</v>
      </c>
      <c r="T43" s="546"/>
      <c r="U43" s="545" t="s">
        <v>180</v>
      </c>
      <c r="V43" s="546"/>
      <c r="W43" s="545" t="s">
        <v>181</v>
      </c>
      <c r="X43" s="546"/>
      <c r="Y43" s="545" t="s">
        <v>202</v>
      </c>
      <c r="Z43" s="546"/>
      <c r="AA43" s="545" t="s">
        <v>203</v>
      </c>
      <c r="AB43" s="546"/>
      <c r="AC43" s="493" t="s">
        <v>180</v>
      </c>
      <c r="AD43" s="493" t="s">
        <v>181</v>
      </c>
      <c r="AE43" s="493" t="s">
        <v>202</v>
      </c>
      <c r="AF43" s="493" t="s">
        <v>203</v>
      </c>
    </row>
    <row r="44" spans="1:32" ht="25.5" customHeight="1">
      <c r="A44" s="499"/>
      <c r="B44" s="478"/>
      <c r="C44" s="479"/>
      <c r="D44" s="479"/>
      <c r="E44" s="479"/>
      <c r="F44" s="479"/>
      <c r="G44" s="479"/>
      <c r="H44" s="479"/>
      <c r="I44" s="479"/>
      <c r="J44" s="479"/>
      <c r="K44" s="479"/>
      <c r="L44" s="480"/>
      <c r="M44" s="547"/>
      <c r="N44" s="548"/>
      <c r="O44" s="547"/>
      <c r="P44" s="548"/>
      <c r="Q44" s="547"/>
      <c r="R44" s="548"/>
      <c r="S44" s="547"/>
      <c r="T44" s="548"/>
      <c r="U44" s="547"/>
      <c r="V44" s="548"/>
      <c r="W44" s="547"/>
      <c r="X44" s="548"/>
      <c r="Y44" s="547"/>
      <c r="Z44" s="548"/>
      <c r="AA44" s="547"/>
      <c r="AB44" s="548"/>
      <c r="AC44" s="494"/>
      <c r="AD44" s="494"/>
      <c r="AE44" s="494"/>
      <c r="AF44" s="494"/>
    </row>
    <row r="45" spans="1:32" ht="12" customHeight="1">
      <c r="A45" s="63">
        <v>1</v>
      </c>
      <c r="B45" s="489">
        <v>2</v>
      </c>
      <c r="C45" s="489"/>
      <c r="D45" s="489"/>
      <c r="E45" s="489"/>
      <c r="F45" s="489"/>
      <c r="G45" s="489"/>
      <c r="H45" s="489"/>
      <c r="I45" s="489"/>
      <c r="J45" s="489"/>
      <c r="K45" s="489"/>
      <c r="L45" s="489"/>
      <c r="M45" s="508">
        <v>15</v>
      </c>
      <c r="N45" s="509"/>
      <c r="O45" s="508">
        <v>16</v>
      </c>
      <c r="P45" s="509"/>
      <c r="Q45" s="508">
        <v>17</v>
      </c>
      <c r="R45" s="509"/>
      <c r="S45" s="508">
        <v>18</v>
      </c>
      <c r="T45" s="509"/>
      <c r="U45" s="508">
        <v>19</v>
      </c>
      <c r="V45" s="509"/>
      <c r="W45" s="508">
        <v>20</v>
      </c>
      <c r="X45" s="509"/>
      <c r="Y45" s="508">
        <v>21</v>
      </c>
      <c r="Z45" s="509"/>
      <c r="AA45" s="508">
        <v>22</v>
      </c>
      <c r="AB45" s="509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41"/>
      <c r="C46" s="441"/>
      <c r="D46" s="441"/>
      <c r="E46" s="441"/>
      <c r="F46" s="441"/>
      <c r="G46" s="441"/>
      <c r="H46" s="441"/>
      <c r="I46" s="441"/>
      <c r="J46" s="441"/>
      <c r="K46" s="441"/>
      <c r="L46" s="441"/>
      <c r="M46" s="446"/>
      <c r="N46" s="448"/>
      <c r="O46" s="446"/>
      <c r="P46" s="448"/>
      <c r="Q46" s="435">
        <f t="shared" ref="Q46:Q51" si="3">O46-M46</f>
        <v>0</v>
      </c>
      <c r="R46" s="436"/>
      <c r="S46" s="449"/>
      <c r="T46" s="450"/>
      <c r="U46" s="446"/>
      <c r="V46" s="448"/>
      <c r="W46" s="446"/>
      <c r="X46" s="448"/>
      <c r="Y46" s="435">
        <f t="shared" ref="Y46:Y51" si="4">W46-U46</f>
        <v>0</v>
      </c>
      <c r="Z46" s="436"/>
      <c r="AA46" s="449"/>
      <c r="AB46" s="450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41"/>
      <c r="C47" s="441"/>
      <c r="D47" s="441"/>
      <c r="E47" s="441"/>
      <c r="F47" s="441"/>
      <c r="G47" s="441"/>
      <c r="H47" s="441"/>
      <c r="I47" s="441"/>
      <c r="J47" s="441"/>
      <c r="K47" s="441"/>
      <c r="L47" s="441"/>
      <c r="M47" s="446"/>
      <c r="N47" s="448"/>
      <c r="O47" s="446"/>
      <c r="P47" s="448"/>
      <c r="Q47" s="435">
        <f t="shared" si="3"/>
        <v>0</v>
      </c>
      <c r="R47" s="436"/>
      <c r="S47" s="449"/>
      <c r="T47" s="450"/>
      <c r="U47" s="446"/>
      <c r="V47" s="448"/>
      <c r="W47" s="446"/>
      <c r="X47" s="448"/>
      <c r="Y47" s="435">
        <f t="shared" si="4"/>
        <v>0</v>
      </c>
      <c r="Z47" s="436"/>
      <c r="AA47" s="449"/>
      <c r="AB47" s="450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41"/>
      <c r="C48" s="441"/>
      <c r="D48" s="441"/>
      <c r="E48" s="441"/>
      <c r="F48" s="441"/>
      <c r="G48" s="441"/>
      <c r="H48" s="441"/>
      <c r="I48" s="441"/>
      <c r="J48" s="441"/>
      <c r="K48" s="441"/>
      <c r="L48" s="441"/>
      <c r="M48" s="446"/>
      <c r="N48" s="448"/>
      <c r="O48" s="446"/>
      <c r="P48" s="448"/>
      <c r="Q48" s="435">
        <f t="shared" si="3"/>
        <v>0</v>
      </c>
      <c r="R48" s="436"/>
      <c r="S48" s="449"/>
      <c r="T48" s="450"/>
      <c r="U48" s="446"/>
      <c r="V48" s="448"/>
      <c r="W48" s="446"/>
      <c r="X48" s="448"/>
      <c r="Y48" s="435">
        <f t="shared" si="4"/>
        <v>0</v>
      </c>
      <c r="Z48" s="436"/>
      <c r="AA48" s="449"/>
      <c r="AB48" s="450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41"/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6"/>
      <c r="N49" s="448"/>
      <c r="O49" s="446"/>
      <c r="P49" s="448"/>
      <c r="Q49" s="435">
        <f t="shared" si="3"/>
        <v>0</v>
      </c>
      <c r="R49" s="436"/>
      <c r="S49" s="449"/>
      <c r="T49" s="450"/>
      <c r="U49" s="446"/>
      <c r="V49" s="448"/>
      <c r="W49" s="446"/>
      <c r="X49" s="448"/>
      <c r="Y49" s="435">
        <f t="shared" si="4"/>
        <v>0</v>
      </c>
      <c r="Z49" s="436"/>
      <c r="AA49" s="449"/>
      <c r="AB49" s="450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41"/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6"/>
      <c r="N50" s="448"/>
      <c r="O50" s="446"/>
      <c r="P50" s="448"/>
      <c r="Q50" s="435">
        <f t="shared" si="3"/>
        <v>0</v>
      </c>
      <c r="R50" s="436"/>
      <c r="S50" s="449"/>
      <c r="T50" s="450"/>
      <c r="U50" s="446"/>
      <c r="V50" s="448"/>
      <c r="W50" s="446"/>
      <c r="X50" s="448"/>
      <c r="Y50" s="435">
        <f t="shared" si="4"/>
        <v>0</v>
      </c>
      <c r="Z50" s="436"/>
      <c r="AA50" s="449"/>
      <c r="AB50" s="450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95" t="s">
        <v>52</v>
      </c>
      <c r="B51" s="496"/>
      <c r="C51" s="496"/>
      <c r="D51" s="496"/>
      <c r="E51" s="496"/>
      <c r="F51" s="496"/>
      <c r="G51" s="496"/>
      <c r="H51" s="496"/>
      <c r="I51" s="496"/>
      <c r="J51" s="496"/>
      <c r="K51" s="496"/>
      <c r="L51" s="497"/>
      <c r="M51" s="435">
        <f>SUM(M46:M50)</f>
        <v>0</v>
      </c>
      <c r="N51" s="436"/>
      <c r="O51" s="435">
        <f>SUM(O46:O50)</f>
        <v>0</v>
      </c>
      <c r="P51" s="436"/>
      <c r="Q51" s="435">
        <f t="shared" si="3"/>
        <v>0</v>
      </c>
      <c r="R51" s="436"/>
      <c r="S51" s="449"/>
      <c r="T51" s="450"/>
      <c r="U51" s="435">
        <f>SUM(U46:U50)</f>
        <v>0</v>
      </c>
      <c r="V51" s="436"/>
      <c r="W51" s="435">
        <f>SUM(W46:W50)</f>
        <v>0</v>
      </c>
      <c r="X51" s="436"/>
      <c r="Y51" s="435">
        <f t="shared" si="4"/>
        <v>0</v>
      </c>
      <c r="Z51" s="436"/>
      <c r="AA51" s="449"/>
      <c r="AB51" s="450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95" t="s">
        <v>53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  <c r="M52" s="449"/>
      <c r="N52" s="450"/>
      <c r="O52" s="449"/>
      <c r="P52" s="450"/>
      <c r="Q52" s="449"/>
      <c r="R52" s="450"/>
      <c r="S52" s="549"/>
      <c r="T52" s="550"/>
      <c r="U52" s="449"/>
      <c r="V52" s="450"/>
      <c r="W52" s="449"/>
      <c r="X52" s="450"/>
      <c r="Y52" s="449"/>
      <c r="Z52" s="450"/>
      <c r="AA52" s="549"/>
      <c r="AB52" s="55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24" t="s">
        <v>172</v>
      </c>
      <c r="AE55" s="524"/>
      <c r="AF55" s="524"/>
    </row>
    <row r="56" spans="1:32" s="57" customFormat="1" ht="17.25" customHeight="1">
      <c r="A56" s="440" t="s">
        <v>155</v>
      </c>
      <c r="B56" s="419" t="s">
        <v>247</v>
      </c>
      <c r="C56" s="348"/>
      <c r="D56" s="398" t="s">
        <v>250</v>
      </c>
      <c r="E56" s="398"/>
      <c r="F56" s="398" t="s">
        <v>156</v>
      </c>
      <c r="G56" s="398"/>
      <c r="H56" s="398" t="s">
        <v>496</v>
      </c>
      <c r="I56" s="398"/>
      <c r="J56" s="398" t="s">
        <v>498</v>
      </c>
      <c r="K56" s="398"/>
      <c r="L56" s="442" t="s">
        <v>497</v>
      </c>
      <c r="M56" s="442"/>
      <c r="N56" s="442"/>
      <c r="O56" s="442"/>
      <c r="P56" s="442"/>
      <c r="Q56" s="442"/>
      <c r="R56" s="442"/>
      <c r="S56" s="442"/>
      <c r="T56" s="442"/>
      <c r="U56" s="442"/>
      <c r="V56" s="319" t="s">
        <v>248</v>
      </c>
      <c r="W56" s="319"/>
      <c r="X56" s="319"/>
      <c r="Y56" s="319"/>
      <c r="Z56" s="319"/>
      <c r="AA56" s="419" t="s">
        <v>249</v>
      </c>
      <c r="AB56" s="420"/>
      <c r="AC56" s="420"/>
      <c r="AD56" s="420"/>
      <c r="AE56" s="420"/>
      <c r="AF56" s="348"/>
    </row>
    <row r="57" spans="1:32" s="57" customFormat="1" ht="24.75" customHeight="1">
      <c r="A57" s="440"/>
      <c r="B57" s="501"/>
      <c r="C57" s="502"/>
      <c r="D57" s="398"/>
      <c r="E57" s="398"/>
      <c r="F57" s="398"/>
      <c r="G57" s="398"/>
      <c r="H57" s="398"/>
      <c r="I57" s="398"/>
      <c r="J57" s="398"/>
      <c r="K57" s="398"/>
      <c r="L57" s="398" t="s">
        <v>220</v>
      </c>
      <c r="M57" s="398"/>
      <c r="N57" s="319" t="s">
        <v>478</v>
      </c>
      <c r="O57" s="319"/>
      <c r="P57" s="398" t="s">
        <v>225</v>
      </c>
      <c r="Q57" s="398"/>
      <c r="R57" s="398"/>
      <c r="S57" s="398"/>
      <c r="T57" s="398"/>
      <c r="U57" s="398"/>
      <c r="V57" s="319"/>
      <c r="W57" s="319"/>
      <c r="X57" s="319"/>
      <c r="Y57" s="319"/>
      <c r="Z57" s="319"/>
      <c r="AA57" s="501"/>
      <c r="AB57" s="523"/>
      <c r="AC57" s="523"/>
      <c r="AD57" s="523"/>
      <c r="AE57" s="523"/>
      <c r="AF57" s="502"/>
    </row>
    <row r="58" spans="1:32" s="58" customFormat="1" ht="85.5" customHeight="1">
      <c r="A58" s="440"/>
      <c r="B58" s="421"/>
      <c r="C58" s="349"/>
      <c r="D58" s="398"/>
      <c r="E58" s="398"/>
      <c r="F58" s="398"/>
      <c r="G58" s="398"/>
      <c r="H58" s="398"/>
      <c r="I58" s="398"/>
      <c r="J58" s="398"/>
      <c r="K58" s="398"/>
      <c r="L58" s="398"/>
      <c r="M58" s="398"/>
      <c r="N58" s="319"/>
      <c r="O58" s="319"/>
      <c r="P58" s="398" t="s">
        <v>221</v>
      </c>
      <c r="Q58" s="398"/>
      <c r="R58" s="398" t="s">
        <v>222</v>
      </c>
      <c r="S58" s="398"/>
      <c r="T58" s="398" t="s">
        <v>223</v>
      </c>
      <c r="U58" s="398"/>
      <c r="V58" s="319"/>
      <c r="W58" s="319"/>
      <c r="X58" s="319"/>
      <c r="Y58" s="319"/>
      <c r="Z58" s="319"/>
      <c r="AA58" s="421"/>
      <c r="AB58" s="422"/>
      <c r="AC58" s="422"/>
      <c r="AD58" s="422"/>
      <c r="AE58" s="422"/>
      <c r="AF58" s="349"/>
    </row>
    <row r="59" spans="1:32" s="57" customFormat="1" ht="12" customHeight="1">
      <c r="A59" s="136">
        <v>1</v>
      </c>
      <c r="B59" s="401">
        <v>2</v>
      </c>
      <c r="C59" s="403"/>
      <c r="D59" s="398">
        <v>3</v>
      </c>
      <c r="E59" s="398"/>
      <c r="F59" s="398">
        <v>4</v>
      </c>
      <c r="G59" s="398"/>
      <c r="H59" s="398">
        <v>5</v>
      </c>
      <c r="I59" s="398"/>
      <c r="J59" s="398">
        <v>6</v>
      </c>
      <c r="K59" s="398"/>
      <c r="L59" s="401">
        <v>7</v>
      </c>
      <c r="M59" s="403"/>
      <c r="N59" s="401">
        <v>8</v>
      </c>
      <c r="O59" s="403"/>
      <c r="P59" s="398">
        <v>9</v>
      </c>
      <c r="Q59" s="398"/>
      <c r="R59" s="440">
        <v>10</v>
      </c>
      <c r="S59" s="440"/>
      <c r="T59" s="398">
        <v>11</v>
      </c>
      <c r="U59" s="398"/>
      <c r="V59" s="401">
        <v>12</v>
      </c>
      <c r="W59" s="402"/>
      <c r="X59" s="402"/>
      <c r="Y59" s="402"/>
      <c r="Z59" s="403"/>
      <c r="AA59" s="398">
        <v>13</v>
      </c>
      <c r="AB59" s="398"/>
      <c r="AC59" s="398"/>
      <c r="AD59" s="398"/>
      <c r="AE59" s="398"/>
      <c r="AF59" s="398"/>
    </row>
    <row r="60" spans="1:32" s="57" customFormat="1" ht="20.100000000000001" customHeight="1">
      <c r="A60" s="137"/>
      <c r="B60" s="487"/>
      <c r="C60" s="488"/>
      <c r="D60" s="437"/>
      <c r="E60" s="437"/>
      <c r="F60" s="434"/>
      <c r="G60" s="434"/>
      <c r="H60" s="434"/>
      <c r="I60" s="434"/>
      <c r="J60" s="434"/>
      <c r="K60" s="434"/>
      <c r="L60" s="434"/>
      <c r="M60" s="434"/>
      <c r="N60" s="435">
        <f>SUM(P60,R60,T60)</f>
        <v>0</v>
      </c>
      <c r="O60" s="436"/>
      <c r="P60" s="434"/>
      <c r="Q60" s="434"/>
      <c r="R60" s="434"/>
      <c r="S60" s="434"/>
      <c r="T60" s="434"/>
      <c r="U60" s="434"/>
      <c r="V60" s="443"/>
      <c r="W60" s="444"/>
      <c r="X60" s="444"/>
      <c r="Y60" s="444"/>
      <c r="Z60" s="445"/>
      <c r="AA60" s="525"/>
      <c r="AB60" s="525"/>
      <c r="AC60" s="525"/>
      <c r="AD60" s="525"/>
      <c r="AE60" s="525"/>
      <c r="AF60" s="525"/>
    </row>
    <row r="61" spans="1:32" s="57" customFormat="1" ht="20.100000000000001" customHeight="1">
      <c r="A61" s="137"/>
      <c r="B61" s="487"/>
      <c r="C61" s="488"/>
      <c r="D61" s="437"/>
      <c r="E61" s="437"/>
      <c r="F61" s="434"/>
      <c r="G61" s="434"/>
      <c r="H61" s="434"/>
      <c r="I61" s="434"/>
      <c r="J61" s="434"/>
      <c r="K61" s="434"/>
      <c r="L61" s="434"/>
      <c r="M61" s="434"/>
      <c r="N61" s="435">
        <f>SUM(P61,R61,T61)</f>
        <v>0</v>
      </c>
      <c r="O61" s="436"/>
      <c r="P61" s="434"/>
      <c r="Q61" s="434"/>
      <c r="R61" s="434"/>
      <c r="S61" s="434"/>
      <c r="T61" s="434"/>
      <c r="U61" s="434"/>
      <c r="V61" s="443"/>
      <c r="W61" s="444"/>
      <c r="X61" s="444"/>
      <c r="Y61" s="444"/>
      <c r="Z61" s="445"/>
      <c r="AA61" s="525"/>
      <c r="AB61" s="525"/>
      <c r="AC61" s="525"/>
      <c r="AD61" s="525"/>
      <c r="AE61" s="525"/>
      <c r="AF61" s="525"/>
    </row>
    <row r="62" spans="1:32" s="57" customFormat="1" ht="20.100000000000001" customHeight="1">
      <c r="A62" s="137"/>
      <c r="B62" s="487"/>
      <c r="C62" s="488"/>
      <c r="D62" s="437"/>
      <c r="E62" s="437"/>
      <c r="F62" s="434"/>
      <c r="G62" s="434"/>
      <c r="H62" s="434"/>
      <c r="I62" s="434"/>
      <c r="J62" s="434"/>
      <c r="K62" s="434"/>
      <c r="L62" s="434"/>
      <c r="M62" s="434"/>
      <c r="N62" s="435">
        <f>SUM(P62,R62,T62)</f>
        <v>0</v>
      </c>
      <c r="O62" s="436"/>
      <c r="P62" s="434"/>
      <c r="Q62" s="434"/>
      <c r="R62" s="434"/>
      <c r="S62" s="434"/>
      <c r="T62" s="434"/>
      <c r="U62" s="434"/>
      <c r="V62" s="443"/>
      <c r="W62" s="444"/>
      <c r="X62" s="444"/>
      <c r="Y62" s="444"/>
      <c r="Z62" s="445"/>
      <c r="AA62" s="525"/>
      <c r="AB62" s="525"/>
      <c r="AC62" s="525"/>
      <c r="AD62" s="525"/>
      <c r="AE62" s="525"/>
      <c r="AF62" s="525"/>
    </row>
    <row r="63" spans="1:32" s="57" customFormat="1" ht="20.100000000000001" customHeight="1">
      <c r="A63" s="137"/>
      <c r="B63" s="487"/>
      <c r="C63" s="488"/>
      <c r="D63" s="437"/>
      <c r="E63" s="437"/>
      <c r="F63" s="434"/>
      <c r="G63" s="434"/>
      <c r="H63" s="434"/>
      <c r="I63" s="434"/>
      <c r="J63" s="434"/>
      <c r="K63" s="434"/>
      <c r="L63" s="434"/>
      <c r="M63" s="434"/>
      <c r="N63" s="435">
        <f>SUM(P63,R63,T63)</f>
        <v>0</v>
      </c>
      <c r="O63" s="436"/>
      <c r="P63" s="434"/>
      <c r="Q63" s="434"/>
      <c r="R63" s="434"/>
      <c r="S63" s="434"/>
      <c r="T63" s="434"/>
      <c r="U63" s="434"/>
      <c r="V63" s="443"/>
      <c r="W63" s="444"/>
      <c r="X63" s="444"/>
      <c r="Y63" s="444"/>
      <c r="Z63" s="445"/>
      <c r="AA63" s="525"/>
      <c r="AB63" s="525"/>
      <c r="AC63" s="525"/>
      <c r="AD63" s="525"/>
      <c r="AE63" s="525"/>
      <c r="AF63" s="525"/>
    </row>
    <row r="64" spans="1:32" s="57" customFormat="1" ht="20.100000000000001" customHeight="1">
      <c r="A64" s="137"/>
      <c r="B64" s="487"/>
      <c r="C64" s="488"/>
      <c r="D64" s="437"/>
      <c r="E64" s="437"/>
      <c r="F64" s="434"/>
      <c r="G64" s="434"/>
      <c r="H64" s="434"/>
      <c r="I64" s="434"/>
      <c r="J64" s="434"/>
      <c r="K64" s="434"/>
      <c r="L64" s="434"/>
      <c r="M64" s="434"/>
      <c r="N64" s="435">
        <f>SUM(P64,R64,T64)</f>
        <v>0</v>
      </c>
      <c r="O64" s="436"/>
      <c r="P64" s="434"/>
      <c r="Q64" s="434"/>
      <c r="R64" s="434"/>
      <c r="S64" s="434"/>
      <c r="T64" s="434"/>
      <c r="U64" s="434"/>
      <c r="V64" s="443"/>
      <c r="W64" s="444"/>
      <c r="X64" s="444"/>
      <c r="Y64" s="444"/>
      <c r="Z64" s="445"/>
      <c r="AA64" s="525"/>
      <c r="AB64" s="525"/>
      <c r="AC64" s="525"/>
      <c r="AD64" s="525"/>
      <c r="AE64" s="525"/>
      <c r="AF64" s="525"/>
    </row>
    <row r="65" spans="1:32" s="57" customFormat="1" ht="21" customHeight="1">
      <c r="A65" s="526" t="s">
        <v>52</v>
      </c>
      <c r="B65" s="527"/>
      <c r="C65" s="527"/>
      <c r="D65" s="527"/>
      <c r="E65" s="528"/>
      <c r="F65" s="433">
        <f>SUM(F60:G64)</f>
        <v>0</v>
      </c>
      <c r="G65" s="433"/>
      <c r="H65" s="433">
        <f>SUM(H60:I64)</f>
        <v>0</v>
      </c>
      <c r="I65" s="433"/>
      <c r="J65" s="433">
        <f>SUM(J60:K64)</f>
        <v>0</v>
      </c>
      <c r="K65" s="433"/>
      <c r="L65" s="433">
        <f>SUM(L60:M64)</f>
        <v>0</v>
      </c>
      <c r="M65" s="433"/>
      <c r="N65" s="433">
        <f>SUM(N60:O64)</f>
        <v>0</v>
      </c>
      <c r="O65" s="433"/>
      <c r="P65" s="433">
        <f>SUM(P60:Q64)</f>
        <v>0</v>
      </c>
      <c r="Q65" s="433"/>
      <c r="R65" s="433">
        <f>SUM(R60:S64)</f>
        <v>0</v>
      </c>
      <c r="S65" s="433"/>
      <c r="T65" s="433">
        <f>SUM(T60:U64)</f>
        <v>0</v>
      </c>
      <c r="U65" s="433"/>
      <c r="V65" s="443"/>
      <c r="W65" s="444"/>
      <c r="X65" s="444"/>
      <c r="Y65" s="444"/>
      <c r="Z65" s="445"/>
      <c r="AA65" s="525"/>
      <c r="AB65" s="525"/>
      <c r="AC65" s="525"/>
      <c r="AD65" s="525"/>
      <c r="AE65" s="525"/>
      <c r="AF65" s="525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43" t="s">
        <v>300</v>
      </c>
      <c r="C67" s="543"/>
      <c r="D67" s="543"/>
      <c r="E67" s="543"/>
      <c r="F67" s="543"/>
      <c r="G67" s="543"/>
      <c r="H67" s="543"/>
      <c r="I67" s="543"/>
      <c r="J67" s="543"/>
      <c r="K67" s="543"/>
      <c r="L67" s="543"/>
      <c r="M67" s="543"/>
      <c r="N67" s="543"/>
      <c r="O67" s="543"/>
      <c r="P67" s="543"/>
      <c r="Q67" s="543"/>
      <c r="R67" s="543"/>
      <c r="S67" s="543"/>
      <c r="T67" s="543"/>
      <c r="U67" s="543"/>
      <c r="V67" s="543"/>
      <c r="W67" s="543"/>
      <c r="X67" s="543"/>
      <c r="Y67" s="543"/>
      <c r="Z67" s="543"/>
      <c r="AA67" s="543"/>
      <c r="AB67" s="543"/>
      <c r="AC67" s="543"/>
      <c r="AD67" s="543"/>
      <c r="AE67" s="543"/>
      <c r="AF67" s="123"/>
    </row>
    <row r="68" spans="1:32" s="57" customFormat="1" ht="24.95" customHeight="1">
      <c r="A68" s="510" t="s">
        <v>48</v>
      </c>
      <c r="B68" s="321" t="s">
        <v>207</v>
      </c>
      <c r="C68" s="321"/>
      <c r="D68" s="321"/>
      <c r="E68" s="321"/>
      <c r="F68" s="321"/>
      <c r="G68" s="321"/>
      <c r="H68" s="321"/>
      <c r="I68" s="321"/>
      <c r="J68" s="321"/>
      <c r="K68" s="513" t="s">
        <v>273</v>
      </c>
      <c r="L68" s="513"/>
      <c r="M68" s="513"/>
      <c r="N68" s="514" t="s">
        <v>274</v>
      </c>
      <c r="O68" s="515"/>
      <c r="P68" s="516"/>
      <c r="Q68" s="544" t="s">
        <v>275</v>
      </c>
      <c r="R68" s="544"/>
      <c r="S68" s="544"/>
      <c r="T68" s="321" t="s">
        <v>276</v>
      </c>
      <c r="U68" s="321"/>
      <c r="V68" s="321"/>
      <c r="W68" s="523"/>
      <c r="X68" s="523"/>
      <c r="Y68" s="523"/>
      <c r="Z68" s="523"/>
      <c r="AA68" s="523"/>
      <c r="AB68" s="523"/>
      <c r="AC68" s="523"/>
      <c r="AD68" s="523"/>
      <c r="AE68" s="78"/>
      <c r="AF68" s="123"/>
    </row>
    <row r="69" spans="1:32" s="57" customFormat="1" ht="21.75" customHeight="1">
      <c r="A69" s="511"/>
      <c r="B69" s="321"/>
      <c r="C69" s="321"/>
      <c r="D69" s="321"/>
      <c r="E69" s="321"/>
      <c r="F69" s="321"/>
      <c r="G69" s="321"/>
      <c r="H69" s="321"/>
      <c r="I69" s="321"/>
      <c r="J69" s="321"/>
      <c r="K69" s="513"/>
      <c r="L69" s="513"/>
      <c r="M69" s="513"/>
      <c r="N69" s="517"/>
      <c r="O69" s="518"/>
      <c r="P69" s="519"/>
      <c r="Q69" s="544"/>
      <c r="R69" s="544"/>
      <c r="S69" s="544"/>
      <c r="T69" s="321"/>
      <c r="U69" s="321"/>
      <c r="V69" s="321"/>
      <c r="W69" s="518"/>
      <c r="X69" s="518"/>
      <c r="Y69" s="518"/>
      <c r="Z69" s="518"/>
      <c r="AA69" s="518"/>
      <c r="AB69" s="518"/>
      <c r="AC69" s="518"/>
      <c r="AD69" s="518"/>
      <c r="AE69" s="78"/>
      <c r="AF69" s="123"/>
    </row>
    <row r="70" spans="1:32" s="57" customFormat="1" ht="44.25" customHeight="1">
      <c r="A70" s="512"/>
      <c r="B70" s="321"/>
      <c r="C70" s="321"/>
      <c r="D70" s="321"/>
      <c r="E70" s="321"/>
      <c r="F70" s="321"/>
      <c r="G70" s="321"/>
      <c r="H70" s="321"/>
      <c r="I70" s="321"/>
      <c r="J70" s="321"/>
      <c r="K70" s="513"/>
      <c r="L70" s="513"/>
      <c r="M70" s="513"/>
      <c r="N70" s="520"/>
      <c r="O70" s="521"/>
      <c r="P70" s="522"/>
      <c r="Q70" s="544"/>
      <c r="R70" s="544"/>
      <c r="S70" s="544"/>
      <c r="T70" s="321"/>
      <c r="U70" s="321"/>
      <c r="V70" s="321"/>
      <c r="W70" s="518"/>
      <c r="X70" s="518"/>
      <c r="Y70" s="518"/>
      <c r="Z70" s="518"/>
      <c r="AA70" s="518"/>
      <c r="AB70" s="518"/>
      <c r="AC70" s="518"/>
      <c r="AD70" s="518"/>
      <c r="AE70" s="78"/>
      <c r="AF70" s="123"/>
    </row>
    <row r="71" spans="1:32" s="57" customFormat="1" ht="12.75" customHeight="1">
      <c r="A71" s="109">
        <v>1</v>
      </c>
      <c r="B71" s="533">
        <v>2</v>
      </c>
      <c r="C71" s="533"/>
      <c r="D71" s="533"/>
      <c r="E71" s="533"/>
      <c r="F71" s="533"/>
      <c r="G71" s="533"/>
      <c r="H71" s="533"/>
      <c r="I71" s="533"/>
      <c r="J71" s="533"/>
      <c r="K71" s="532">
        <v>3</v>
      </c>
      <c r="L71" s="532"/>
      <c r="M71" s="532"/>
      <c r="N71" s="532">
        <v>4</v>
      </c>
      <c r="O71" s="532"/>
      <c r="P71" s="532"/>
      <c r="Q71" s="532">
        <v>5</v>
      </c>
      <c r="R71" s="532"/>
      <c r="S71" s="532"/>
      <c r="T71" s="532">
        <v>6</v>
      </c>
      <c r="U71" s="532"/>
      <c r="V71" s="532"/>
      <c r="W71" s="530"/>
      <c r="X71" s="530"/>
      <c r="Y71" s="530"/>
      <c r="Z71" s="530"/>
      <c r="AA71" s="530"/>
      <c r="AB71" s="530"/>
      <c r="AC71" s="530"/>
      <c r="AD71" s="530"/>
      <c r="AE71" s="78"/>
      <c r="AF71" s="123"/>
    </row>
    <row r="72" spans="1:32" s="57" customFormat="1" ht="25.5" customHeight="1">
      <c r="A72" s="90"/>
      <c r="B72" s="428" t="s">
        <v>293</v>
      </c>
      <c r="C72" s="428"/>
      <c r="D72" s="428"/>
      <c r="E72" s="428"/>
      <c r="F72" s="428"/>
      <c r="G72" s="428"/>
      <c r="H72" s="428"/>
      <c r="I72" s="428"/>
      <c r="J72" s="428"/>
      <c r="K72" s="395"/>
      <c r="L72" s="395"/>
      <c r="M72" s="395"/>
      <c r="N72" s="395"/>
      <c r="O72" s="395"/>
      <c r="P72" s="395"/>
      <c r="Q72" s="395"/>
      <c r="R72" s="395"/>
      <c r="S72" s="395"/>
      <c r="T72" s="395"/>
      <c r="U72" s="395"/>
      <c r="V72" s="395"/>
      <c r="W72" s="531"/>
      <c r="X72" s="531"/>
      <c r="Y72" s="531"/>
      <c r="Z72" s="531"/>
      <c r="AA72" s="531"/>
      <c r="AB72" s="531"/>
      <c r="AC72" s="531"/>
      <c r="AD72" s="531"/>
      <c r="AE72" s="78"/>
      <c r="AF72" s="123"/>
    </row>
    <row r="73" spans="1:32" s="57" customFormat="1" ht="19.5" customHeight="1">
      <c r="A73" s="90"/>
      <c r="B73" s="529" t="s">
        <v>294</v>
      </c>
      <c r="C73" s="529"/>
      <c r="D73" s="529"/>
      <c r="E73" s="529"/>
      <c r="F73" s="529"/>
      <c r="G73" s="529"/>
      <c r="H73" s="529"/>
      <c r="I73" s="529"/>
      <c r="J73" s="529"/>
      <c r="K73" s="395"/>
      <c r="L73" s="395"/>
      <c r="M73" s="395"/>
      <c r="N73" s="395"/>
      <c r="O73" s="395"/>
      <c r="P73" s="395"/>
      <c r="Q73" s="395"/>
      <c r="R73" s="395"/>
      <c r="S73" s="395"/>
      <c r="T73" s="395"/>
      <c r="U73" s="395"/>
      <c r="V73" s="395"/>
      <c r="W73" s="531"/>
      <c r="X73" s="531"/>
      <c r="Y73" s="531"/>
      <c r="Z73" s="531"/>
      <c r="AA73" s="531"/>
      <c r="AB73" s="531"/>
      <c r="AC73" s="531"/>
      <c r="AD73" s="531"/>
      <c r="AE73" s="78"/>
      <c r="AF73" s="123"/>
    </row>
    <row r="74" spans="1:32" s="57" customFormat="1" ht="19.5" customHeight="1">
      <c r="A74" s="90"/>
      <c r="B74" s="529" t="s">
        <v>295</v>
      </c>
      <c r="C74" s="529"/>
      <c r="D74" s="529"/>
      <c r="E74" s="529"/>
      <c r="F74" s="529"/>
      <c r="G74" s="529"/>
      <c r="H74" s="529"/>
      <c r="I74" s="529"/>
      <c r="J74" s="529"/>
      <c r="K74" s="395"/>
      <c r="L74" s="395"/>
      <c r="M74" s="395"/>
      <c r="N74" s="395"/>
      <c r="O74" s="395"/>
      <c r="P74" s="395"/>
      <c r="Q74" s="395"/>
      <c r="R74" s="395"/>
      <c r="S74" s="395"/>
      <c r="T74" s="395"/>
      <c r="U74" s="395"/>
      <c r="V74" s="395"/>
      <c r="W74" s="531"/>
      <c r="X74" s="531"/>
      <c r="Y74" s="531"/>
      <c r="Z74" s="531"/>
      <c r="AA74" s="531"/>
      <c r="AB74" s="531"/>
      <c r="AC74" s="531"/>
      <c r="AD74" s="531"/>
      <c r="AE74" s="78"/>
      <c r="AF74" s="123"/>
    </row>
    <row r="75" spans="1:32" s="57" customFormat="1" ht="23.25" customHeight="1">
      <c r="A75" s="90"/>
      <c r="B75" s="534" t="s">
        <v>296</v>
      </c>
      <c r="C75" s="535"/>
      <c r="D75" s="535"/>
      <c r="E75" s="535"/>
      <c r="F75" s="535"/>
      <c r="G75" s="535"/>
      <c r="H75" s="535"/>
      <c r="I75" s="535"/>
      <c r="J75" s="536"/>
      <c r="K75" s="395"/>
      <c r="L75" s="395"/>
      <c r="M75" s="395"/>
      <c r="N75" s="395"/>
      <c r="O75" s="395"/>
      <c r="P75" s="395"/>
      <c r="Q75" s="395"/>
      <c r="R75" s="395"/>
      <c r="S75" s="395"/>
      <c r="T75" s="395"/>
      <c r="U75" s="395"/>
      <c r="V75" s="395"/>
      <c r="W75" s="531"/>
      <c r="X75" s="531"/>
      <c r="Y75" s="531"/>
      <c r="Z75" s="531"/>
      <c r="AA75" s="531"/>
      <c r="AB75" s="531"/>
      <c r="AC75" s="531"/>
      <c r="AD75" s="531"/>
      <c r="AE75" s="78"/>
      <c r="AF75" s="123"/>
    </row>
    <row r="76" spans="1:32" s="57" customFormat="1" ht="18" customHeight="1">
      <c r="A76" s="90"/>
      <c r="B76" s="529" t="s">
        <v>294</v>
      </c>
      <c r="C76" s="529"/>
      <c r="D76" s="529"/>
      <c r="E76" s="529"/>
      <c r="F76" s="529"/>
      <c r="G76" s="529"/>
      <c r="H76" s="529"/>
      <c r="I76" s="529"/>
      <c r="J76" s="529"/>
      <c r="K76" s="395"/>
      <c r="L76" s="395"/>
      <c r="M76" s="395"/>
      <c r="N76" s="395"/>
      <c r="O76" s="395"/>
      <c r="P76" s="395"/>
      <c r="Q76" s="395"/>
      <c r="R76" s="395"/>
      <c r="S76" s="395"/>
      <c r="T76" s="395"/>
      <c r="U76" s="395"/>
      <c r="V76" s="395"/>
      <c r="W76" s="531"/>
      <c r="X76" s="531"/>
      <c r="Y76" s="531"/>
      <c r="Z76" s="531"/>
      <c r="AA76" s="531"/>
      <c r="AB76" s="531"/>
      <c r="AC76" s="531"/>
      <c r="AD76" s="531"/>
      <c r="AE76" s="78"/>
      <c r="AF76" s="123"/>
    </row>
    <row r="77" spans="1:32" s="57" customFormat="1" ht="24.95" customHeight="1">
      <c r="A77" s="143"/>
      <c r="B77" s="529" t="s">
        <v>295</v>
      </c>
      <c r="C77" s="529"/>
      <c r="D77" s="529"/>
      <c r="E77" s="529"/>
      <c r="F77" s="529"/>
      <c r="G77" s="529"/>
      <c r="H77" s="529"/>
      <c r="I77" s="529"/>
      <c r="J77" s="529"/>
      <c r="K77" s="395"/>
      <c r="L77" s="395"/>
      <c r="M77" s="395"/>
      <c r="N77" s="395"/>
      <c r="O77" s="395"/>
      <c r="P77" s="395"/>
      <c r="Q77" s="395"/>
      <c r="R77" s="395"/>
      <c r="S77" s="395"/>
      <c r="T77" s="395"/>
      <c r="U77" s="395"/>
      <c r="V77" s="395"/>
      <c r="W77" s="531"/>
      <c r="X77" s="531"/>
      <c r="Y77" s="531"/>
      <c r="Z77" s="531"/>
      <c r="AA77" s="531"/>
      <c r="AB77" s="531"/>
      <c r="AC77" s="531"/>
      <c r="AD77" s="531"/>
      <c r="AE77" s="78"/>
      <c r="AF77" s="123"/>
    </row>
    <row r="78" spans="1:32" s="57" customFormat="1" ht="23.25" customHeight="1">
      <c r="A78" s="143"/>
      <c r="B78" s="534" t="s">
        <v>297</v>
      </c>
      <c r="C78" s="535"/>
      <c r="D78" s="535"/>
      <c r="E78" s="535"/>
      <c r="F78" s="535"/>
      <c r="G78" s="535"/>
      <c r="H78" s="535"/>
      <c r="I78" s="535"/>
      <c r="J78" s="536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5"/>
      <c r="V78" s="395"/>
      <c r="W78" s="531"/>
      <c r="X78" s="531"/>
      <c r="Y78" s="531"/>
      <c r="Z78" s="531"/>
      <c r="AA78" s="531"/>
      <c r="AB78" s="531"/>
      <c r="AC78" s="531"/>
      <c r="AD78" s="531"/>
      <c r="AE78" s="78"/>
      <c r="AF78" s="123"/>
    </row>
    <row r="79" spans="1:32" s="57" customFormat="1" ht="17.25" customHeight="1">
      <c r="A79" s="143"/>
      <c r="B79" s="529" t="s">
        <v>294</v>
      </c>
      <c r="C79" s="529"/>
      <c r="D79" s="529"/>
      <c r="E79" s="529"/>
      <c r="F79" s="529"/>
      <c r="G79" s="529"/>
      <c r="H79" s="529"/>
      <c r="I79" s="529"/>
      <c r="J79" s="529"/>
      <c r="K79" s="395">
        <v>1745</v>
      </c>
      <c r="L79" s="395"/>
      <c r="M79" s="395"/>
      <c r="N79" s="395">
        <v>4388</v>
      </c>
      <c r="O79" s="395"/>
      <c r="P79" s="395"/>
      <c r="Q79" s="395">
        <v>3753</v>
      </c>
      <c r="R79" s="395"/>
      <c r="S79" s="395"/>
      <c r="T79" s="395"/>
      <c r="U79" s="395"/>
      <c r="V79" s="395"/>
      <c r="W79" s="531"/>
      <c r="X79" s="531"/>
      <c r="Y79" s="531"/>
      <c r="Z79" s="531"/>
      <c r="AA79" s="531"/>
      <c r="AB79" s="531"/>
      <c r="AC79" s="531"/>
      <c r="AD79" s="531"/>
      <c r="AE79" s="78"/>
      <c r="AF79" s="123"/>
    </row>
    <row r="80" spans="1:32" ht="18" customHeight="1">
      <c r="A80" s="143"/>
      <c r="B80" s="529" t="s">
        <v>295</v>
      </c>
      <c r="C80" s="529"/>
      <c r="D80" s="529"/>
      <c r="E80" s="529"/>
      <c r="F80" s="529"/>
      <c r="G80" s="529"/>
      <c r="H80" s="529"/>
      <c r="I80" s="529"/>
      <c r="J80" s="529"/>
      <c r="K80" s="395">
        <v>1745</v>
      </c>
      <c r="L80" s="395"/>
      <c r="M80" s="395"/>
      <c r="N80" s="395">
        <v>4388</v>
      </c>
      <c r="O80" s="395"/>
      <c r="P80" s="395"/>
      <c r="Q80" s="395">
        <v>3753</v>
      </c>
      <c r="R80" s="395"/>
      <c r="S80" s="395"/>
      <c r="T80" s="395"/>
      <c r="U80" s="395"/>
      <c r="V80" s="395"/>
      <c r="W80" s="531"/>
      <c r="X80" s="531"/>
      <c r="Y80" s="531"/>
      <c r="Z80" s="531"/>
      <c r="AA80" s="531"/>
      <c r="AB80" s="531"/>
      <c r="AC80" s="531"/>
      <c r="AD80" s="531"/>
      <c r="AE80" s="78"/>
      <c r="AF80" s="16"/>
    </row>
    <row r="81" spans="1:32" ht="23.25" customHeight="1">
      <c r="A81" s="537" t="s">
        <v>52</v>
      </c>
      <c r="B81" s="537"/>
      <c r="C81" s="537"/>
      <c r="D81" s="537"/>
      <c r="E81" s="537"/>
      <c r="F81" s="537"/>
      <c r="G81" s="537"/>
      <c r="H81" s="537"/>
      <c r="I81" s="537"/>
      <c r="J81" s="537"/>
      <c r="K81" s="395"/>
      <c r="L81" s="395"/>
      <c r="M81" s="395"/>
      <c r="N81" s="395">
        <v>4388</v>
      </c>
      <c r="O81" s="395"/>
      <c r="P81" s="395"/>
      <c r="Q81" s="395">
        <v>3753</v>
      </c>
      <c r="R81" s="395"/>
      <c r="S81" s="395"/>
      <c r="T81" s="395"/>
      <c r="U81" s="395"/>
      <c r="V81" s="395"/>
      <c r="W81" s="531"/>
      <c r="X81" s="531"/>
      <c r="Y81" s="531"/>
      <c r="Z81" s="531"/>
      <c r="AA81" s="531"/>
      <c r="AB81" s="531"/>
      <c r="AC81" s="531"/>
      <c r="AD81" s="531"/>
      <c r="AE81" s="78"/>
      <c r="AF81" s="16"/>
    </row>
    <row r="82" spans="1:32" s="3" customFormat="1" ht="33.75" customHeight="1">
      <c r="A82" s="138"/>
      <c r="B82" s="538" t="s">
        <v>521</v>
      </c>
      <c r="C82" s="539"/>
      <c r="D82" s="539"/>
      <c r="E82" s="539"/>
      <c r="F82" s="539"/>
      <c r="G82" s="145"/>
      <c r="H82" s="145"/>
      <c r="I82" s="145"/>
      <c r="J82" s="145"/>
      <c r="K82" s="145"/>
      <c r="L82" s="540" t="s">
        <v>272</v>
      </c>
      <c r="M82" s="540"/>
      <c r="N82" s="540"/>
      <c r="O82" s="540"/>
      <c r="P82" s="540"/>
      <c r="Q82" s="142"/>
      <c r="R82" s="541" t="s">
        <v>509</v>
      </c>
      <c r="S82" s="541"/>
      <c r="T82" s="541"/>
      <c r="U82" s="541"/>
      <c r="V82" s="541"/>
      <c r="W82" s="299"/>
      <c r="X82" s="299"/>
      <c r="Y82" s="299"/>
      <c r="Z82" s="299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542" t="s">
        <v>98</v>
      </c>
      <c r="S83" s="542"/>
      <c r="T83" s="542"/>
      <c r="U83" s="542"/>
      <c r="V83" s="542"/>
      <c r="W83" s="542"/>
      <c r="X83" s="542"/>
      <c r="Y83" s="542"/>
      <c r="Z83" s="542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T81:V81"/>
    <mergeCell ref="W81:X81"/>
    <mergeCell ref="Y81:Z81"/>
    <mergeCell ref="B82:F82"/>
    <mergeCell ref="L82:P82"/>
    <mergeCell ref="R82:V82"/>
    <mergeCell ref="R83:Z8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AC81:AD81"/>
    <mergeCell ref="AC79:AD79"/>
    <mergeCell ref="B80:J80"/>
    <mergeCell ref="K80:M80"/>
    <mergeCell ref="N80:P80"/>
    <mergeCell ref="Q80:S80"/>
    <mergeCell ref="T80:V80"/>
    <mergeCell ref="Y80:Z80"/>
    <mergeCell ref="AA80:AB80"/>
    <mergeCell ref="AC80:AD80"/>
    <mergeCell ref="B79:J79"/>
    <mergeCell ref="K79:M79"/>
    <mergeCell ref="N79:P79"/>
    <mergeCell ref="Q79:S79"/>
    <mergeCell ref="AA79:AB79"/>
    <mergeCell ref="Y79:Z79"/>
    <mergeCell ref="W79:X79"/>
    <mergeCell ref="T79:V79"/>
    <mergeCell ref="AA81:AB81"/>
    <mergeCell ref="A81:J81"/>
    <mergeCell ref="K81:M81"/>
    <mergeCell ref="N81:P81"/>
    <mergeCell ref="Q81:S81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W80:X80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2024-02-22T12:29:32Z</cp:lastPrinted>
  <dcterms:created xsi:type="dcterms:W3CDTF">2003-03-13T16:00:22Z</dcterms:created>
  <dcterms:modified xsi:type="dcterms:W3CDTF">2024-02-23T06:41:30Z</dcterms:modified>
</cp:coreProperties>
</file>